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11370" yWindow="855" windowWidth="16440" windowHeight="12015" tabRatio="631" activeTab="15"/>
  </bookViews>
  <sheets>
    <sheet name="1" sheetId="154" r:id="rId1"/>
    <sheet name="2" sheetId="153" r:id="rId2"/>
    <sheet name="3" sheetId="151" r:id="rId3"/>
    <sheet name="3.1" sheetId="156" r:id="rId4"/>
    <sheet name="3.2" sheetId="157" r:id="rId5"/>
    <sheet name="3.3" sheetId="158" r:id="rId6"/>
    <sheet name="3.4" sheetId="159" r:id="rId7"/>
    <sheet name="4" sheetId="125" r:id="rId8"/>
    <sheet name="5" sheetId="126" r:id="rId9"/>
    <sheet name="5 (1)" sheetId="162" r:id="rId10"/>
    <sheet name="5 (2)" sheetId="163" r:id="rId11"/>
    <sheet name="5 (3)" sheetId="164" r:id="rId12"/>
    <sheet name="5 (4)" sheetId="165" r:id="rId13"/>
    <sheet name="6" sheetId="155" r:id="rId14"/>
    <sheet name="7" sheetId="120" r:id="rId15"/>
    <sheet name="8" sheetId="152" r:id="rId16"/>
  </sheets>
  <definedNames>
    <definedName name="_xlnm._FilterDatabase" localSheetId="7" hidden="1">'4'!#REF!</definedName>
    <definedName name="_xlnm._FilterDatabase" localSheetId="8" hidden="1">'5'!#REF!</definedName>
    <definedName name="_xlnm._FilterDatabase" localSheetId="9" hidden="1">'5 (1)'!#REF!</definedName>
    <definedName name="_xlnm._FilterDatabase" localSheetId="10" hidden="1">'5 (2)'!#REF!</definedName>
    <definedName name="_xlnm._FilterDatabase" localSheetId="11" hidden="1">'5 (3)'!#REF!</definedName>
    <definedName name="_xlnm._FilterDatabase" localSheetId="12" hidden="1">'5 (4)'!#REF!</definedName>
    <definedName name="_xlnm._FilterDatabase" localSheetId="14" hidden="1">'7'!$A$8:$AY$12</definedName>
    <definedName name="_xlnm.Print_Titles" localSheetId="2">'3'!$11:$15</definedName>
    <definedName name="_xlnm.Print_Titles" localSheetId="3">'3.1'!$11:$15</definedName>
    <definedName name="_xlnm.Print_Titles" localSheetId="4">'3.2'!$12:$16</definedName>
    <definedName name="_xlnm.Print_Titles" localSheetId="5">'3.3'!$11:$15</definedName>
    <definedName name="_xlnm.Print_Titles" localSheetId="6">'3.4'!$11:$15</definedName>
    <definedName name="_xlnm.Print_Titles" localSheetId="8">'5'!$10:$15</definedName>
    <definedName name="_xlnm.Print_Titles" localSheetId="9">'5 (1)'!$10:$15</definedName>
    <definedName name="_xlnm.Print_Titles" localSheetId="10">'5 (2)'!$10:$15</definedName>
    <definedName name="_xlnm.Print_Titles" localSheetId="11">'5 (3)'!$10:$15</definedName>
    <definedName name="_xlnm.Print_Titles" localSheetId="12">'5 (4)'!$10:$15</definedName>
    <definedName name="_xlnm.Print_Titles" localSheetId="13">'6'!$10:$15</definedName>
    <definedName name="_xlnm.Print_Area" localSheetId="0">'1'!$A$1:$AJ$32</definedName>
    <definedName name="_xlnm.Print_Area" localSheetId="1">'2'!$A$1:$S$36</definedName>
    <definedName name="_xlnm.Print_Area" localSheetId="3">'3.1'!$A$1:$N$37</definedName>
    <definedName name="_xlnm.Print_Area" localSheetId="4">'3.2'!$A$1:$M$38</definedName>
    <definedName name="_xlnm.Print_Area" localSheetId="5">'3.3'!$A$1:$M$38</definedName>
    <definedName name="_xlnm.Print_Area" localSheetId="6">'3.4'!$A$1:$M$38</definedName>
    <definedName name="_xlnm.Print_Area" localSheetId="7">'4'!$A$1:$AT$38</definedName>
    <definedName name="_xlnm.Print_Area" localSheetId="8">'5'!$A$1:$AL$35</definedName>
    <definedName name="_xlnm.Print_Area" localSheetId="9">'5 (1)'!$A$1:$AL$35</definedName>
    <definedName name="_xlnm.Print_Area" localSheetId="10">'5 (2)'!$A$1:$AL$35</definedName>
    <definedName name="_xlnm.Print_Area" localSheetId="11">'5 (3)'!$A$1:$AL$35</definedName>
    <definedName name="_xlnm.Print_Area" localSheetId="12">'5 (4)'!$A$1:$AL$35</definedName>
    <definedName name="_xlnm.Print_Area" localSheetId="13">'6'!$A$1:$AG$43</definedName>
    <definedName name="_xlnm.Print_Area" localSheetId="14">'7'!$A$1:$AY$34</definedName>
    <definedName name="_xlnm.Print_Area" localSheetId="15">'8'!$A$1:$H$62</definedName>
  </definedNames>
  <calcPr calcId="144525"/>
</workbook>
</file>

<file path=xl/calcChain.xml><?xml version="1.0" encoding="utf-8"?>
<calcChain xmlns="http://schemas.openxmlformats.org/spreadsheetml/2006/main">
  <c r="S15" i="153" l="1"/>
  <c r="AC21" i="162" l="1"/>
  <c r="Z21" i="162"/>
  <c r="J19" i="153" l="1"/>
  <c r="I19" i="153"/>
  <c r="H19" i="153"/>
  <c r="K26" i="155" l="1"/>
  <c r="K23" i="155"/>
  <c r="M25" i="165"/>
  <c r="M23" i="165"/>
  <c r="H22" i="165"/>
  <c r="S22" i="126"/>
  <c r="E22" i="126"/>
  <c r="E15" i="126"/>
  <c r="F17" i="125"/>
  <c r="W24" i="125"/>
  <c r="T23" i="125"/>
  <c r="R26" i="125"/>
  <c r="M26" i="125"/>
  <c r="M24" i="125"/>
  <c r="N23" i="125"/>
  <c r="M23" i="125"/>
  <c r="G22" i="153"/>
  <c r="F22" i="153"/>
  <c r="K22" i="153"/>
  <c r="J22" i="153"/>
  <c r="I22" i="153"/>
  <c r="H22" i="153"/>
  <c r="O20" i="153"/>
  <c r="N20" i="153"/>
  <c r="P20" i="153"/>
  <c r="Q20" i="153"/>
  <c r="R20" i="153"/>
  <c r="S20" i="153"/>
  <c r="N19" i="153"/>
  <c r="I20" i="153"/>
  <c r="J20" i="153"/>
  <c r="K20" i="153"/>
  <c r="H20" i="153"/>
  <c r="G20" i="153"/>
  <c r="F20" i="153"/>
  <c r="F19" i="153" s="1"/>
  <c r="G19" i="153"/>
  <c r="O19" i="153"/>
  <c r="P19" i="153"/>
  <c r="Q19" i="153"/>
  <c r="R19" i="153"/>
  <c r="S19" i="153"/>
  <c r="K19" i="153" l="1"/>
  <c r="AC28" i="155"/>
  <c r="AD28" i="155"/>
  <c r="AE28" i="155"/>
  <c r="AF28" i="155"/>
  <c r="AG28" i="155"/>
  <c r="AC29" i="155"/>
  <c r="AD29" i="155"/>
  <c r="AE29" i="155"/>
  <c r="AE26" i="155" s="1"/>
  <c r="AF29" i="155"/>
  <c r="AG29" i="155"/>
  <c r="AG27" i="155"/>
  <c r="AF27" i="155"/>
  <c r="AF26" i="155" s="1"/>
  <c r="AE27" i="155"/>
  <c r="AD27" i="155"/>
  <c r="AC27" i="155"/>
  <c r="AC26" i="155" s="1"/>
  <c r="AG25" i="155"/>
  <c r="AF25" i="155"/>
  <c r="AE25" i="155"/>
  <c r="AD25" i="155"/>
  <c r="AC25" i="155"/>
  <c r="AC19" i="155"/>
  <c r="AD19" i="155"/>
  <c r="AD17" i="155" s="1"/>
  <c r="AE19" i="155"/>
  <c r="AF19" i="155"/>
  <c r="AG19" i="155"/>
  <c r="AC20" i="155"/>
  <c r="AC17" i="155" s="1"/>
  <c r="AD20" i="155"/>
  <c r="AE20" i="155"/>
  <c r="AF20" i="155"/>
  <c r="AG20" i="155"/>
  <c r="AC21" i="155"/>
  <c r="AD21" i="155"/>
  <c r="AE21" i="155"/>
  <c r="AF21" i="155"/>
  <c r="AG21" i="155"/>
  <c r="AC22" i="155"/>
  <c r="AD22" i="155"/>
  <c r="AE22" i="155"/>
  <c r="AF22" i="155"/>
  <c r="AG22" i="155"/>
  <c r="AD18" i="155"/>
  <c r="AE18" i="155"/>
  <c r="AE17" i="155" s="1"/>
  <c r="AF18" i="155"/>
  <c r="AG18" i="155"/>
  <c r="AC18" i="155"/>
  <c r="AD26" i="155"/>
  <c r="AA26" i="155"/>
  <c r="Z26" i="155"/>
  <c r="Y26" i="155"/>
  <c r="X26" i="155"/>
  <c r="W26" i="155"/>
  <c r="U26" i="155"/>
  <c r="U23" i="155" s="1"/>
  <c r="U16" i="155" s="1"/>
  <c r="T26" i="155"/>
  <c r="T23" i="155" s="1"/>
  <c r="S26" i="155"/>
  <c r="R26" i="155"/>
  <c r="Q26" i="155"/>
  <c r="O26" i="155"/>
  <c r="O23" i="155" s="1"/>
  <c r="O16" i="155" s="1"/>
  <c r="N26" i="155"/>
  <c r="M26" i="155"/>
  <c r="L26" i="155"/>
  <c r="AG24" i="155"/>
  <c r="AF24" i="155"/>
  <c r="AE24" i="155"/>
  <c r="AD24" i="155"/>
  <c r="AD23" i="155" s="1"/>
  <c r="AC24" i="155"/>
  <c r="AA24" i="155"/>
  <c r="Z24" i="155"/>
  <c r="Z23" i="155" s="1"/>
  <c r="Z16" i="155" s="1"/>
  <c r="Y24" i="155"/>
  <c r="X24" i="155"/>
  <c r="W24" i="155"/>
  <c r="AA23" i="155"/>
  <c r="AA16" i="155" s="1"/>
  <c r="X23" i="155"/>
  <c r="X16" i="155" s="1"/>
  <c r="W23" i="155"/>
  <c r="W16" i="155" s="1"/>
  <c r="U24" i="155"/>
  <c r="T24" i="155"/>
  <c r="S24" i="155"/>
  <c r="R24" i="155"/>
  <c r="Q24" i="155"/>
  <c r="R23" i="155"/>
  <c r="Q23" i="155"/>
  <c r="O24" i="155"/>
  <c r="N24" i="155"/>
  <c r="M24" i="155"/>
  <c r="L24" i="155"/>
  <c r="L23" i="155" s="1"/>
  <c r="L16" i="155" s="1"/>
  <c r="K24" i="155"/>
  <c r="M23" i="155"/>
  <c r="AG17" i="155"/>
  <c r="AF17" i="155"/>
  <c r="AA17" i="155"/>
  <c r="Z17" i="155"/>
  <c r="Y17" i="155"/>
  <c r="X17" i="155"/>
  <c r="W17" i="155"/>
  <c r="U17" i="155"/>
  <c r="T17" i="155"/>
  <c r="S17" i="155"/>
  <c r="R17" i="155"/>
  <c r="Q17" i="155"/>
  <c r="Q16" i="155"/>
  <c r="O17" i="155"/>
  <c r="N17" i="155"/>
  <c r="M17" i="155"/>
  <c r="L17" i="155"/>
  <c r="K17" i="155"/>
  <c r="K16" i="155"/>
  <c r="F26" i="155"/>
  <c r="G26" i="155"/>
  <c r="H26" i="155"/>
  <c r="I26" i="155"/>
  <c r="F24" i="155"/>
  <c r="G24" i="155"/>
  <c r="H24" i="155"/>
  <c r="I24" i="155"/>
  <c r="F23" i="155"/>
  <c r="G23" i="155"/>
  <c r="H23" i="155"/>
  <c r="I23" i="155"/>
  <c r="F17" i="155"/>
  <c r="F16" i="155" s="1"/>
  <c r="G17" i="155"/>
  <c r="G16" i="155" s="1"/>
  <c r="H17" i="155"/>
  <c r="H16" i="155" s="1"/>
  <c r="E26" i="155"/>
  <c r="E24" i="155"/>
  <c r="E23" i="155"/>
  <c r="E16" i="155" s="1"/>
  <c r="E17" i="155"/>
  <c r="E28" i="155"/>
  <c r="G28" i="155"/>
  <c r="I28" i="155"/>
  <c r="K28" i="155"/>
  <c r="L28" i="155"/>
  <c r="M28" i="155"/>
  <c r="N28" i="155"/>
  <c r="O28" i="155"/>
  <c r="Q28" i="155"/>
  <c r="R28" i="155"/>
  <c r="S28" i="155"/>
  <c r="T28" i="155"/>
  <c r="U28" i="155"/>
  <c r="W28" i="155"/>
  <c r="X28" i="155"/>
  <c r="Y28" i="155"/>
  <c r="Z28" i="155"/>
  <c r="AA28" i="155"/>
  <c r="E29" i="155"/>
  <c r="G29" i="155"/>
  <c r="I29" i="155"/>
  <c r="K29" i="155"/>
  <c r="L29" i="155"/>
  <c r="M29" i="155"/>
  <c r="N29" i="155"/>
  <c r="O29" i="155"/>
  <c r="Q29" i="155"/>
  <c r="R29" i="155"/>
  <c r="S29" i="155"/>
  <c r="T29" i="155"/>
  <c r="U29" i="155"/>
  <c r="W29" i="155"/>
  <c r="X29" i="155"/>
  <c r="Y29" i="155"/>
  <c r="Z29" i="155"/>
  <c r="AA29" i="155"/>
  <c r="AA27" i="155"/>
  <c r="Z27" i="155"/>
  <c r="Y27" i="155"/>
  <c r="X27" i="155"/>
  <c r="W27" i="155"/>
  <c r="U27" i="155"/>
  <c r="T27" i="155"/>
  <c r="S27" i="155"/>
  <c r="R27" i="155"/>
  <c r="Q27" i="155"/>
  <c r="O27" i="155"/>
  <c r="N27" i="155"/>
  <c r="M27" i="155"/>
  <c r="L27" i="155"/>
  <c r="K27" i="155"/>
  <c r="I27" i="155"/>
  <c r="G27" i="155"/>
  <c r="E27" i="155"/>
  <c r="AA25" i="155"/>
  <c r="Z25" i="155"/>
  <c r="Y25" i="155"/>
  <c r="X25" i="155"/>
  <c r="W25" i="155"/>
  <c r="U25" i="155"/>
  <c r="T25" i="155"/>
  <c r="S25" i="155"/>
  <c r="R25" i="155"/>
  <c r="Q25" i="155"/>
  <c r="O25" i="155"/>
  <c r="N25" i="155"/>
  <c r="M25" i="155"/>
  <c r="L25" i="155"/>
  <c r="K25" i="155"/>
  <c r="I25" i="155"/>
  <c r="G25" i="155"/>
  <c r="E25" i="155"/>
  <c r="E19" i="155"/>
  <c r="G19" i="155"/>
  <c r="I19" i="155"/>
  <c r="K19" i="155"/>
  <c r="L19" i="155"/>
  <c r="M19" i="155"/>
  <c r="N19" i="155"/>
  <c r="O19" i="155"/>
  <c r="Q19" i="155"/>
  <c r="R19" i="155"/>
  <c r="S19" i="155"/>
  <c r="T19" i="155"/>
  <c r="U19" i="155"/>
  <c r="W19" i="155"/>
  <c r="X19" i="155"/>
  <c r="Y19" i="155"/>
  <c r="Z19" i="155"/>
  <c r="AA19" i="155"/>
  <c r="E20" i="155"/>
  <c r="G20" i="155"/>
  <c r="I20" i="155"/>
  <c r="K20" i="155"/>
  <c r="L20" i="155"/>
  <c r="M20" i="155"/>
  <c r="N20" i="155"/>
  <c r="O20" i="155"/>
  <c r="Q20" i="155"/>
  <c r="R20" i="155"/>
  <c r="S20" i="155"/>
  <c r="T20" i="155"/>
  <c r="U20" i="155"/>
  <c r="W20" i="155"/>
  <c r="X20" i="155"/>
  <c r="Y20" i="155"/>
  <c r="Z20" i="155"/>
  <c r="AA20" i="155"/>
  <c r="E21" i="155"/>
  <c r="G21" i="155"/>
  <c r="I21" i="155"/>
  <c r="K21" i="155"/>
  <c r="L21" i="155"/>
  <c r="M21" i="155"/>
  <c r="N21" i="155"/>
  <c r="O21" i="155"/>
  <c r="Q21" i="155"/>
  <c r="R21" i="155"/>
  <c r="S21" i="155"/>
  <c r="T21" i="155"/>
  <c r="U21" i="155"/>
  <c r="W21" i="155"/>
  <c r="X21" i="155"/>
  <c r="Y21" i="155"/>
  <c r="Z21" i="155"/>
  <c r="AA21" i="155"/>
  <c r="E22" i="155"/>
  <c r="G22" i="155"/>
  <c r="I22" i="155"/>
  <c r="K22" i="155"/>
  <c r="L22" i="155"/>
  <c r="M22" i="155"/>
  <c r="N22" i="155"/>
  <c r="O22" i="155"/>
  <c r="Q22" i="155"/>
  <c r="R22" i="155"/>
  <c r="S22" i="155"/>
  <c r="T22" i="155"/>
  <c r="U22" i="155"/>
  <c r="W22" i="155"/>
  <c r="X22" i="155"/>
  <c r="Y22" i="155"/>
  <c r="Z22" i="155"/>
  <c r="AA22" i="155"/>
  <c r="X18" i="155"/>
  <c r="Y18" i="155"/>
  <c r="Z18" i="155"/>
  <c r="AA18" i="155"/>
  <c r="W18" i="155"/>
  <c r="R18" i="155"/>
  <c r="S18" i="155"/>
  <c r="T18" i="155"/>
  <c r="U18" i="155"/>
  <c r="Q18" i="155"/>
  <c r="L18" i="155"/>
  <c r="M18" i="155"/>
  <c r="N18" i="155"/>
  <c r="O18" i="155"/>
  <c r="K18" i="155"/>
  <c r="G18" i="155"/>
  <c r="E18" i="155"/>
  <c r="AY25" i="120"/>
  <c r="AY26" i="120"/>
  <c r="AY24" i="120"/>
  <c r="AY22" i="120"/>
  <c r="AY17" i="120"/>
  <c r="AY18" i="120"/>
  <c r="AY19" i="120"/>
  <c r="AY16" i="120"/>
  <c r="AS25" i="120"/>
  <c r="AT25" i="120"/>
  <c r="AU25" i="120"/>
  <c r="AV25" i="120"/>
  <c r="AW25" i="120"/>
  <c r="H25" i="120" s="1"/>
  <c r="AX25" i="120"/>
  <c r="AX23" i="120" s="1"/>
  <c r="AS26" i="120"/>
  <c r="AT26" i="120"/>
  <c r="AU26" i="120"/>
  <c r="AV26" i="120"/>
  <c r="AV23" i="120" s="1"/>
  <c r="AW26" i="120"/>
  <c r="AX26" i="120"/>
  <c r="AX24" i="120"/>
  <c r="AW24" i="120"/>
  <c r="AV24" i="120"/>
  <c r="AU24" i="120"/>
  <c r="AT24" i="120"/>
  <c r="AS24" i="120"/>
  <c r="AX22" i="120"/>
  <c r="AX21" i="120" s="1"/>
  <c r="AW22" i="120"/>
  <c r="H22" i="120" s="1"/>
  <c r="AV22" i="120"/>
  <c r="AU22" i="120"/>
  <c r="AU21" i="120" s="1"/>
  <c r="AT22" i="120"/>
  <c r="AT21" i="120" s="1"/>
  <c r="AS22" i="120"/>
  <c r="AW16" i="120"/>
  <c r="AW17" i="120"/>
  <c r="AW18" i="120"/>
  <c r="AW19" i="120"/>
  <c r="AU16" i="120"/>
  <c r="AU17" i="120"/>
  <c r="AU18" i="120"/>
  <c r="AU19" i="120"/>
  <c r="AW15" i="120"/>
  <c r="AU15" i="120"/>
  <c r="AS15" i="120"/>
  <c r="AT16" i="120"/>
  <c r="AV16" i="120"/>
  <c r="AX16" i="120"/>
  <c r="AS16" i="120"/>
  <c r="AT17" i="120"/>
  <c r="AV17" i="120"/>
  <c r="AX17" i="120"/>
  <c r="AT18" i="120"/>
  <c r="AV18" i="120"/>
  <c r="AX18" i="120"/>
  <c r="AT19" i="120"/>
  <c r="AV19" i="120"/>
  <c r="AX19" i="120"/>
  <c r="AS17" i="120"/>
  <c r="AS18" i="120"/>
  <c r="AS19" i="120"/>
  <c r="AT15" i="120"/>
  <c r="AV15" i="120"/>
  <c r="AX15" i="120"/>
  <c r="AW23" i="120"/>
  <c r="H23" i="120" s="1"/>
  <c r="AS23" i="120"/>
  <c r="AV21" i="120"/>
  <c r="G26" i="152"/>
  <c r="F26" i="152"/>
  <c r="E26" i="152"/>
  <c r="D26" i="152"/>
  <c r="C26" i="152"/>
  <c r="C15" i="152"/>
  <c r="L21" i="120"/>
  <c r="M21" i="120"/>
  <c r="N21" i="120"/>
  <c r="N20" i="120" s="1"/>
  <c r="O21" i="120"/>
  <c r="P21" i="120"/>
  <c r="S21" i="120"/>
  <c r="U21" i="120"/>
  <c r="U20" i="120" s="1"/>
  <c r="V21" i="120"/>
  <c r="V20" i="120" s="1"/>
  <c r="W21" i="120"/>
  <c r="X21" i="120"/>
  <c r="Z21" i="120"/>
  <c r="Z20" i="120" s="1"/>
  <c r="AB21" i="120"/>
  <c r="AC21" i="120"/>
  <c r="AD21" i="120"/>
  <c r="AF21" i="120"/>
  <c r="AH21" i="120"/>
  <c r="AH20" i="120" s="1"/>
  <c r="AI21" i="120"/>
  <c r="AJ21" i="120"/>
  <c r="AJ20" i="120" s="1"/>
  <c r="AL21" i="120"/>
  <c r="AM21" i="120"/>
  <c r="AN21" i="120"/>
  <c r="AO21" i="120"/>
  <c r="AO20" i="120" s="1"/>
  <c r="AP21" i="120"/>
  <c r="AP20" i="120" s="1"/>
  <c r="AQ21" i="120"/>
  <c r="L23" i="120"/>
  <c r="M23" i="120"/>
  <c r="N23" i="120"/>
  <c r="O23" i="120"/>
  <c r="O20" i="120" s="1"/>
  <c r="P23" i="120"/>
  <c r="P20" i="120" s="1"/>
  <c r="S23" i="120"/>
  <c r="U23" i="120"/>
  <c r="V23" i="120"/>
  <c r="W23" i="120"/>
  <c r="X23" i="120"/>
  <c r="Z23" i="120"/>
  <c r="AB23" i="120"/>
  <c r="AC23" i="120"/>
  <c r="AF23" i="120"/>
  <c r="AF20" i="120" s="1"/>
  <c r="AH23" i="120"/>
  <c r="AI23" i="120"/>
  <c r="AJ23" i="120"/>
  <c r="AM23" i="120"/>
  <c r="AN23" i="120"/>
  <c r="AO23" i="120"/>
  <c r="AP23" i="120"/>
  <c r="AQ23" i="120"/>
  <c r="L20" i="120"/>
  <c r="M20" i="120"/>
  <c r="S20" i="120"/>
  <c r="W20" i="120"/>
  <c r="X20" i="120"/>
  <c r="AB20" i="120"/>
  <c r="AC20" i="120"/>
  <c r="AI20" i="120"/>
  <c r="AM20" i="120"/>
  <c r="AN20" i="120"/>
  <c r="AQ20" i="120"/>
  <c r="L14" i="120"/>
  <c r="N14" i="120"/>
  <c r="O14" i="120"/>
  <c r="P14" i="120"/>
  <c r="S14" i="120"/>
  <c r="U14" i="120"/>
  <c r="V14" i="120"/>
  <c r="W14" i="120"/>
  <c r="Z14" i="120"/>
  <c r="AB14" i="120"/>
  <c r="AC14" i="120"/>
  <c r="AF14" i="120"/>
  <c r="AH14" i="120"/>
  <c r="AI14" i="120"/>
  <c r="AJ14" i="120"/>
  <c r="AM14" i="120"/>
  <c r="AO14" i="120"/>
  <c r="AP14" i="120"/>
  <c r="AQ14" i="120"/>
  <c r="AQ13" i="120" s="1"/>
  <c r="K25" i="120"/>
  <c r="M25" i="120"/>
  <c r="Q25" i="120"/>
  <c r="R25" i="120"/>
  <c r="T25" i="120"/>
  <c r="T23" i="120" s="1"/>
  <c r="X25" i="120"/>
  <c r="Y25" i="120"/>
  <c r="AA25" i="120"/>
  <c r="AD25" i="120"/>
  <c r="AE25" i="120"/>
  <c r="AG25" i="120"/>
  <c r="AK25" i="120"/>
  <c r="AL25" i="120"/>
  <c r="AN25" i="120"/>
  <c r="AR25" i="120"/>
  <c r="K26" i="120"/>
  <c r="M26" i="120"/>
  <c r="Q26" i="120"/>
  <c r="R26" i="120"/>
  <c r="T26" i="120"/>
  <c r="X26" i="120"/>
  <c r="Y26" i="120"/>
  <c r="AA26" i="120"/>
  <c r="AD26" i="120"/>
  <c r="AE26" i="120"/>
  <c r="AE23" i="120" s="1"/>
  <c r="AG26" i="120"/>
  <c r="AK26" i="120"/>
  <c r="AK23" i="120" s="1"/>
  <c r="AL26" i="120"/>
  <c r="AN26" i="120"/>
  <c r="AR26" i="120"/>
  <c r="H24" i="120"/>
  <c r="AR24" i="120"/>
  <c r="AR23" i="120" s="1"/>
  <c r="AN24" i="120"/>
  <c r="AL24" i="120"/>
  <c r="AL23" i="120" s="1"/>
  <c r="AK24" i="120"/>
  <c r="AG24" i="120"/>
  <c r="AG23" i="120" s="1"/>
  <c r="AE24" i="120"/>
  <c r="AD24" i="120"/>
  <c r="AD23" i="120" s="1"/>
  <c r="AA24" i="120"/>
  <c r="Y24" i="120"/>
  <c r="Y23" i="120" s="1"/>
  <c r="X24" i="120"/>
  <c r="T24" i="120"/>
  <c r="R24" i="120"/>
  <c r="R23" i="120" s="1"/>
  <c r="Q24" i="120"/>
  <c r="M24" i="120"/>
  <c r="K24" i="120"/>
  <c r="K23" i="120" s="1"/>
  <c r="AR22" i="120"/>
  <c r="AR21" i="120" s="1"/>
  <c r="AR20" i="120" s="1"/>
  <c r="AN22" i="120"/>
  <c r="AL22" i="120"/>
  <c r="AK22" i="120"/>
  <c r="AK21" i="120" s="1"/>
  <c r="AK20" i="120" s="1"/>
  <c r="AG22" i="120"/>
  <c r="AG21" i="120" s="1"/>
  <c r="AG20" i="120" s="1"/>
  <c r="AE22" i="120"/>
  <c r="AE21" i="120" s="1"/>
  <c r="AD22" i="120"/>
  <c r="AA22" i="120"/>
  <c r="AA21" i="120" s="1"/>
  <c r="Y22" i="120"/>
  <c r="Y21" i="120" s="1"/>
  <c r="Y20" i="120" s="1"/>
  <c r="X22" i="120"/>
  <c r="T21" i="120"/>
  <c r="T20" i="120" s="1"/>
  <c r="R22" i="120"/>
  <c r="R21" i="120" s="1"/>
  <c r="R20" i="120" s="1"/>
  <c r="Q22" i="120"/>
  <c r="M22" i="120"/>
  <c r="K22" i="120"/>
  <c r="AX14" i="120"/>
  <c r="K16" i="120"/>
  <c r="M16" i="120"/>
  <c r="Q16" i="120"/>
  <c r="R16" i="120"/>
  <c r="T16" i="120"/>
  <c r="X16" i="120"/>
  <c r="Y16" i="120"/>
  <c r="Y14" i="120" s="1"/>
  <c r="AA16" i="120"/>
  <c r="AD16" i="120"/>
  <c r="AE16" i="120"/>
  <c r="AG16" i="120"/>
  <c r="AG14" i="120" s="1"/>
  <c r="AK16" i="120"/>
  <c r="AL16" i="120"/>
  <c r="AN16" i="120"/>
  <c r="AR16" i="120"/>
  <c r="AR14" i="120" s="1"/>
  <c r="K17" i="120"/>
  <c r="M17" i="120"/>
  <c r="Q17" i="120"/>
  <c r="R17" i="120"/>
  <c r="T17" i="120"/>
  <c r="X17" i="120"/>
  <c r="Y17" i="120"/>
  <c r="AA17" i="120"/>
  <c r="AA14" i="120" s="1"/>
  <c r="AD17" i="120"/>
  <c r="AE17" i="120"/>
  <c r="AG17" i="120"/>
  <c r="AK17" i="120"/>
  <c r="AK14" i="120" s="1"/>
  <c r="AL17" i="120"/>
  <c r="AN17" i="120"/>
  <c r="AR17" i="120"/>
  <c r="K18" i="120"/>
  <c r="M18" i="120"/>
  <c r="Q18" i="120"/>
  <c r="R18" i="120"/>
  <c r="T18" i="120"/>
  <c r="X18" i="120"/>
  <c r="Y18" i="120"/>
  <c r="AA18" i="120"/>
  <c r="AD18" i="120"/>
  <c r="AE18" i="120"/>
  <c r="AG18" i="120"/>
  <c r="AK18" i="120"/>
  <c r="AL18" i="120"/>
  <c r="AN18" i="120"/>
  <c r="AR18" i="120"/>
  <c r="K19" i="120"/>
  <c r="M19" i="120"/>
  <c r="Q19" i="120"/>
  <c r="R19" i="120"/>
  <c r="T19" i="120"/>
  <c r="X19" i="120"/>
  <c r="Y19" i="120"/>
  <c r="AA19" i="120"/>
  <c r="AD19" i="120"/>
  <c r="AE19" i="120"/>
  <c r="AG19" i="120"/>
  <c r="AK19" i="120"/>
  <c r="AL19" i="120"/>
  <c r="AN19" i="120"/>
  <c r="AR19" i="120"/>
  <c r="AR15" i="120"/>
  <c r="AN15" i="120"/>
  <c r="AN14" i="120" s="1"/>
  <c r="AL15" i="120"/>
  <c r="AL14" i="120" s="1"/>
  <c r="AK15" i="120"/>
  <c r="AG15" i="120"/>
  <c r="AE15" i="120"/>
  <c r="AE14" i="120" s="1"/>
  <c r="AD15" i="120"/>
  <c r="AD14" i="120" s="1"/>
  <c r="AA15" i="120"/>
  <c r="Y15" i="120"/>
  <c r="X15" i="120"/>
  <c r="X14" i="120" s="1"/>
  <c r="T15" i="120"/>
  <c r="T14" i="120" s="1"/>
  <c r="R15" i="120"/>
  <c r="R14" i="120" s="1"/>
  <c r="M15" i="120"/>
  <c r="K15" i="120"/>
  <c r="K14" i="120" s="1"/>
  <c r="AA18" i="165"/>
  <c r="AA16" i="165" s="1"/>
  <c r="AA15" i="165" s="1"/>
  <c r="J17" i="165"/>
  <c r="AG27" i="165"/>
  <c r="AH27" i="165"/>
  <c r="AH25" i="165" s="1"/>
  <c r="AJ27" i="165"/>
  <c r="AK27" i="165"/>
  <c r="AL27" i="165"/>
  <c r="AG28" i="165"/>
  <c r="AH28" i="165"/>
  <c r="AJ28" i="165"/>
  <c r="AK28" i="165"/>
  <c r="AL28" i="165"/>
  <c r="AL25" i="165" s="1"/>
  <c r="AL26" i="165"/>
  <c r="AK26" i="165"/>
  <c r="AJ26" i="165"/>
  <c r="AH26" i="165"/>
  <c r="AG26" i="165"/>
  <c r="AL24" i="165"/>
  <c r="AK24" i="165"/>
  <c r="AJ24" i="165"/>
  <c r="AJ23" i="165" s="1"/>
  <c r="AH24" i="165"/>
  <c r="AG24" i="165"/>
  <c r="AG23" i="165" s="1"/>
  <c r="AG18" i="165"/>
  <c r="AH18" i="165"/>
  <c r="AJ18" i="165"/>
  <c r="AK18" i="165"/>
  <c r="AL18" i="165"/>
  <c r="AE18" i="165" s="1"/>
  <c r="AG19" i="165"/>
  <c r="AH19" i="165"/>
  <c r="AJ19" i="165"/>
  <c r="AK19" i="165"/>
  <c r="AL19" i="165"/>
  <c r="AG20" i="165"/>
  <c r="S20" i="165" s="1"/>
  <c r="AH20" i="165"/>
  <c r="AJ20" i="165"/>
  <c r="AK20" i="165"/>
  <c r="AL20" i="165"/>
  <c r="AG21" i="165"/>
  <c r="AH21" i="165"/>
  <c r="AJ21" i="165"/>
  <c r="AK21" i="165"/>
  <c r="AL21" i="165"/>
  <c r="AK17" i="165"/>
  <c r="AL17" i="165"/>
  <c r="AE17" i="165" s="1"/>
  <c r="AJ17" i="165"/>
  <c r="AJ16" i="165" s="1"/>
  <c r="AH17" i="165"/>
  <c r="AG17" i="165"/>
  <c r="AA18" i="164"/>
  <c r="AG27" i="164"/>
  <c r="AH27" i="164"/>
  <c r="AI27" i="164"/>
  <c r="AI25" i="164" s="1"/>
  <c r="AI22" i="164" s="1"/>
  <c r="AJ27" i="164"/>
  <c r="AK27" i="164"/>
  <c r="AK25" i="164" s="1"/>
  <c r="AK22" i="164" s="1"/>
  <c r="AL27" i="164"/>
  <c r="AG28" i="164"/>
  <c r="AH28" i="164"/>
  <c r="AI28" i="164"/>
  <c r="AJ28" i="164"/>
  <c r="AK28" i="164"/>
  <c r="AL28" i="164"/>
  <c r="AL26" i="164"/>
  <c r="AK26" i="164"/>
  <c r="AJ26" i="164"/>
  <c r="AJ25" i="164" s="1"/>
  <c r="AI26" i="164"/>
  <c r="AH26" i="164"/>
  <c r="AG26" i="164"/>
  <c r="AL24" i="164"/>
  <c r="AK24" i="164"/>
  <c r="AJ24" i="164"/>
  <c r="AJ23" i="164" s="1"/>
  <c r="AI24" i="164"/>
  <c r="AH24" i="164"/>
  <c r="AG24" i="164"/>
  <c r="AG18" i="164"/>
  <c r="AH18" i="164"/>
  <c r="AI18" i="164"/>
  <c r="AJ18" i="164"/>
  <c r="AK18" i="164"/>
  <c r="AL18" i="164"/>
  <c r="AG19" i="164"/>
  <c r="AH19" i="164"/>
  <c r="AI19" i="164"/>
  <c r="AJ19" i="164"/>
  <c r="AK19" i="164"/>
  <c r="AL19" i="164"/>
  <c r="AG20" i="164"/>
  <c r="AH20" i="164"/>
  <c r="AI20" i="164"/>
  <c r="AJ20" i="164"/>
  <c r="AK20" i="164"/>
  <c r="AL20" i="164"/>
  <c r="AG21" i="164"/>
  <c r="AH21" i="164"/>
  <c r="AI21" i="164"/>
  <c r="AJ21" i="164"/>
  <c r="AK21" i="164"/>
  <c r="AL21" i="164"/>
  <c r="X21" i="164" s="1"/>
  <c r="AH16" i="165"/>
  <c r="AF18" i="125"/>
  <c r="AL17" i="164" s="1"/>
  <c r="AI17" i="164"/>
  <c r="AJ17" i="164"/>
  <c r="AK17" i="164"/>
  <c r="AH17" i="164"/>
  <c r="AG17" i="164"/>
  <c r="S17" i="164" s="1"/>
  <c r="AE28" i="163"/>
  <c r="AA28" i="163"/>
  <c r="Z27" i="163"/>
  <c r="Z28" i="163"/>
  <c r="Z26" i="163"/>
  <c r="AC24" i="163"/>
  <c r="Z24" i="163"/>
  <c r="Z23" i="163" s="1"/>
  <c r="AG27" i="163"/>
  <c r="AH27" i="163"/>
  <c r="AI27" i="163"/>
  <c r="AI25" i="163" s="1"/>
  <c r="AI22" i="163" s="1"/>
  <c r="AJ27" i="163"/>
  <c r="AK27" i="163"/>
  <c r="AL27" i="163"/>
  <c r="AG28" i="163"/>
  <c r="AH28" i="163"/>
  <c r="AI28" i="163"/>
  <c r="AJ28" i="163"/>
  <c r="AK28" i="163"/>
  <c r="AL28" i="163"/>
  <c r="AL26" i="163"/>
  <c r="AK26" i="163"/>
  <c r="AJ26" i="163"/>
  <c r="AI26" i="163"/>
  <c r="AH26" i="163"/>
  <c r="AG26" i="163"/>
  <c r="AL24" i="163"/>
  <c r="AK24" i="163"/>
  <c r="AJ24" i="163"/>
  <c r="AJ23" i="163" s="1"/>
  <c r="AI24" i="163"/>
  <c r="AH24" i="163"/>
  <c r="AG24" i="163"/>
  <c r="AG18" i="163"/>
  <c r="AH18" i="163"/>
  <c r="AH16" i="163" s="1"/>
  <c r="AI18" i="163"/>
  <c r="AJ18" i="163"/>
  <c r="AK18" i="163"/>
  <c r="AL18" i="163"/>
  <c r="AG19" i="163"/>
  <c r="AH19" i="163"/>
  <c r="AI19" i="163"/>
  <c r="AJ19" i="163"/>
  <c r="AK19" i="163"/>
  <c r="AL19" i="163"/>
  <c r="AG20" i="163"/>
  <c r="S20" i="163" s="1"/>
  <c r="AH20" i="163"/>
  <c r="AI20" i="163"/>
  <c r="AJ20" i="163"/>
  <c r="AK20" i="163"/>
  <c r="AL20" i="163"/>
  <c r="AG21" i="163"/>
  <c r="AH21" i="163"/>
  <c r="AI21" i="163"/>
  <c r="AJ21" i="163"/>
  <c r="AK21" i="163"/>
  <c r="AL21" i="163"/>
  <c r="AH17" i="163"/>
  <c r="AI17" i="163"/>
  <c r="AJ17" i="163"/>
  <c r="AK17" i="163"/>
  <c r="AL17" i="163"/>
  <c r="AG17" i="163"/>
  <c r="Z27" i="162"/>
  <c r="AA27" i="162"/>
  <c r="AE27" i="162"/>
  <c r="Z28" i="162"/>
  <c r="AA28" i="162"/>
  <c r="AE28" i="162"/>
  <c r="AA26" i="162"/>
  <c r="AE26" i="162"/>
  <c r="Z26" i="162"/>
  <c r="AC24" i="162"/>
  <c r="AC23" i="162" s="1"/>
  <c r="AC22" i="162" s="1"/>
  <c r="Z24" i="162"/>
  <c r="S23" i="162"/>
  <c r="S22" i="162" s="1"/>
  <c r="AG27" i="162"/>
  <c r="AH27" i="162"/>
  <c r="AI27" i="162"/>
  <c r="AJ27" i="162"/>
  <c r="AK27" i="162"/>
  <c r="AL27" i="162"/>
  <c r="AG28" i="162"/>
  <c r="AG25" i="162" s="1"/>
  <c r="AH28" i="162"/>
  <c r="AI28" i="162"/>
  <c r="AJ28" i="162"/>
  <c r="AK28" i="162"/>
  <c r="AL28" i="162"/>
  <c r="AL26" i="162"/>
  <c r="AK26" i="162"/>
  <c r="AJ26" i="162"/>
  <c r="AI26" i="162"/>
  <c r="AH26" i="162"/>
  <c r="AG26" i="162"/>
  <c r="AL24" i="162"/>
  <c r="AL23" i="162" s="1"/>
  <c r="AK24" i="162"/>
  <c r="AJ24" i="162"/>
  <c r="AJ23" i="162" s="1"/>
  <c r="AI24" i="162"/>
  <c r="AH24" i="162"/>
  <c r="AG24" i="162"/>
  <c r="AG21" i="162"/>
  <c r="AH21" i="162"/>
  <c r="AI21" i="162"/>
  <c r="AJ21" i="162"/>
  <c r="AK21" i="162"/>
  <c r="AK16" i="162" s="1"/>
  <c r="AL21" i="162"/>
  <c r="AG19" i="162"/>
  <c r="AH19" i="162"/>
  <c r="AI19" i="162"/>
  <c r="AI16" i="162" s="1"/>
  <c r="AJ19" i="162"/>
  <c r="AK19" i="162"/>
  <c r="AL19" i="162"/>
  <c r="S19" i="162"/>
  <c r="AL20" i="162"/>
  <c r="X20" i="162" s="1"/>
  <c r="AK20" i="162"/>
  <c r="AJ20" i="162"/>
  <c r="AI20" i="162"/>
  <c r="AH20" i="162"/>
  <c r="AH18" i="162"/>
  <c r="AI18" i="162"/>
  <c r="AJ18" i="162"/>
  <c r="AK18" i="162"/>
  <c r="AL18" i="162"/>
  <c r="AI17" i="162"/>
  <c r="AJ17" i="162"/>
  <c r="AK17" i="162"/>
  <c r="AL17" i="162"/>
  <c r="AE17" i="162" s="1"/>
  <c r="AH17" i="162"/>
  <c r="AG20" i="162"/>
  <c r="AG18" i="162"/>
  <c r="Z18" i="162" s="1"/>
  <c r="AG17" i="162"/>
  <c r="S17" i="162" s="1"/>
  <c r="AJ25" i="165"/>
  <c r="AI25" i="165"/>
  <c r="AG25" i="165"/>
  <c r="AE25" i="165"/>
  <c r="AD25" i="165"/>
  <c r="AC25" i="165"/>
  <c r="AB25" i="165"/>
  <c r="AA25" i="165"/>
  <c r="Z25" i="165"/>
  <c r="X25" i="165"/>
  <c r="W25" i="165"/>
  <c r="V25" i="165"/>
  <c r="U25" i="165"/>
  <c r="T25" i="165"/>
  <c r="S25" i="165"/>
  <c r="Q25" i="165"/>
  <c r="P25" i="165"/>
  <c r="O25" i="165"/>
  <c r="N25" i="165"/>
  <c r="L25" i="165"/>
  <c r="J25" i="165"/>
  <c r="I25" i="165"/>
  <c r="H25" i="165"/>
  <c r="G25" i="165"/>
  <c r="F25" i="165"/>
  <c r="E25" i="165"/>
  <c r="AL23" i="165"/>
  <c r="AK23" i="165"/>
  <c r="AI23" i="165"/>
  <c r="AH23" i="165"/>
  <c r="AE23" i="165"/>
  <c r="AD23" i="165"/>
  <c r="AC23" i="165"/>
  <c r="AB23" i="165"/>
  <c r="AA23" i="165"/>
  <c r="Z23" i="165"/>
  <c r="X23" i="165"/>
  <c r="W23" i="165"/>
  <c r="V23" i="165"/>
  <c r="U23" i="165"/>
  <c r="T23" i="165"/>
  <c r="S23" i="165"/>
  <c r="Q23" i="165"/>
  <c r="P23" i="165"/>
  <c r="O23" i="165"/>
  <c r="N23" i="165"/>
  <c r="L23" i="165"/>
  <c r="J23" i="165"/>
  <c r="I23" i="165"/>
  <c r="H23" i="165"/>
  <c r="G23" i="165"/>
  <c r="F23" i="165"/>
  <c r="E23" i="165"/>
  <c r="AI22" i="165"/>
  <c r="AE22" i="165"/>
  <c r="AD22" i="165"/>
  <c r="AC22" i="165"/>
  <c r="AB22" i="165"/>
  <c r="AA22" i="165"/>
  <c r="Z22" i="165"/>
  <c r="X22" i="165"/>
  <c r="W22" i="165"/>
  <c r="V22" i="165"/>
  <c r="U22" i="165"/>
  <c r="T22" i="165"/>
  <c r="S22" i="165"/>
  <c r="Q22" i="165"/>
  <c r="P22" i="165"/>
  <c r="O22" i="165"/>
  <c r="N22" i="165"/>
  <c r="M22" i="165"/>
  <c r="L22" i="165"/>
  <c r="J22" i="165"/>
  <c r="I22" i="165"/>
  <c r="G22" i="165"/>
  <c r="F22" i="165"/>
  <c r="E22" i="165"/>
  <c r="S21" i="165"/>
  <c r="X21" i="165"/>
  <c r="X20" i="165"/>
  <c r="S19" i="165"/>
  <c r="X19" i="165"/>
  <c r="Z18" i="165"/>
  <c r="X18" i="165"/>
  <c r="Q18" i="165" s="1"/>
  <c r="L18" i="165"/>
  <c r="E18" i="165"/>
  <c r="Z17" i="165"/>
  <c r="X17" i="165"/>
  <c r="X16" i="165" s="1"/>
  <c r="X15" i="165" s="1"/>
  <c r="S17" i="165"/>
  <c r="E17" i="165"/>
  <c r="AL16" i="165"/>
  <c r="AI16" i="165"/>
  <c r="AG16" i="165"/>
  <c r="AD16" i="165"/>
  <c r="AC16" i="165"/>
  <c r="AB16" i="165"/>
  <c r="W16" i="165"/>
  <c r="V16" i="165"/>
  <c r="U16" i="165"/>
  <c r="T16" i="165"/>
  <c r="P16" i="165"/>
  <c r="O16" i="165"/>
  <c r="N16" i="165"/>
  <c r="M16" i="165"/>
  <c r="I16" i="165"/>
  <c r="H16" i="165"/>
  <c r="G16" i="165"/>
  <c r="F16" i="165"/>
  <c r="E16" i="165"/>
  <c r="AD15" i="165"/>
  <c r="AC15" i="165"/>
  <c r="AB15" i="165"/>
  <c r="W15" i="165"/>
  <c r="V15" i="165"/>
  <c r="U15" i="165"/>
  <c r="T15" i="165"/>
  <c r="P15" i="165"/>
  <c r="O15" i="165"/>
  <c r="N15" i="165"/>
  <c r="M15" i="165"/>
  <c r="I15" i="165"/>
  <c r="H15" i="165"/>
  <c r="G15" i="165"/>
  <c r="F15" i="165"/>
  <c r="E15" i="165"/>
  <c r="AH25" i="164"/>
  <c r="AG25" i="164"/>
  <c r="AE25" i="164"/>
  <c r="AD25" i="164"/>
  <c r="AC25" i="164"/>
  <c r="AB25" i="164"/>
  <c r="AA25" i="164"/>
  <c r="Z25" i="164"/>
  <c r="X25" i="164"/>
  <c r="W25" i="164"/>
  <c r="V25" i="164"/>
  <c r="U25" i="164"/>
  <c r="T25" i="164"/>
  <c r="S25" i="164"/>
  <c r="Q25" i="164"/>
  <c r="P25" i="164"/>
  <c r="O25" i="164"/>
  <c r="N25" i="164"/>
  <c r="M25" i="164"/>
  <c r="L25" i="164"/>
  <c r="J25" i="164"/>
  <c r="I25" i="164"/>
  <c r="H25" i="164"/>
  <c r="G25" i="164"/>
  <c r="F25" i="164"/>
  <c r="E25" i="164"/>
  <c r="AG23" i="164"/>
  <c r="AG22" i="164" s="1"/>
  <c r="AL23" i="164"/>
  <c r="AK23" i="164"/>
  <c r="AI23" i="164"/>
  <c r="AH23" i="164"/>
  <c r="AE23" i="164"/>
  <c r="AD23" i="164"/>
  <c r="AC23" i="164"/>
  <c r="AC22" i="164" s="1"/>
  <c r="AC15" i="164" s="1"/>
  <c r="AB23" i="164"/>
  <c r="AA23" i="164"/>
  <c r="Z23" i="164"/>
  <c r="X23" i="164"/>
  <c r="X22" i="164" s="1"/>
  <c r="W23" i="164"/>
  <c r="V23" i="164"/>
  <c r="U23" i="164"/>
  <c r="T23" i="164"/>
  <c r="T22" i="164" s="1"/>
  <c r="T15" i="164" s="1"/>
  <c r="S23" i="164"/>
  <c r="Q23" i="164"/>
  <c r="P23" i="164"/>
  <c r="O23" i="164"/>
  <c r="O22" i="164" s="1"/>
  <c r="O15" i="164" s="1"/>
  <c r="N23" i="164"/>
  <c r="M23" i="164"/>
  <c r="L23" i="164"/>
  <c r="J23" i="164"/>
  <c r="J22" i="164" s="1"/>
  <c r="I23" i="164"/>
  <c r="H23" i="164"/>
  <c r="G23" i="164"/>
  <c r="F23" i="164"/>
  <c r="F22" i="164" s="1"/>
  <c r="F15" i="164" s="1"/>
  <c r="E23" i="164"/>
  <c r="AE22" i="164"/>
  <c r="AD22" i="164"/>
  <c r="AB22" i="164"/>
  <c r="AA22" i="164"/>
  <c r="Z22" i="164"/>
  <c r="W22" i="164"/>
  <c r="V22" i="164"/>
  <c r="V15" i="164" s="1"/>
  <c r="U22" i="164"/>
  <c r="S22" i="164"/>
  <c r="Q22" i="164"/>
  <c r="P22" i="164"/>
  <c r="N22" i="164"/>
  <c r="M22" i="164"/>
  <c r="M15" i="164" s="1"/>
  <c r="L22" i="164"/>
  <c r="I22" i="164"/>
  <c r="H22" i="164"/>
  <c r="H15" i="164" s="1"/>
  <c r="G22" i="164"/>
  <c r="E22" i="164"/>
  <c r="S21" i="164"/>
  <c r="X20" i="164"/>
  <c r="S20" i="164"/>
  <c r="S19" i="164"/>
  <c r="X19" i="164"/>
  <c r="AE18" i="164"/>
  <c r="Z18" i="164"/>
  <c r="L18" i="164"/>
  <c r="E18" i="164"/>
  <c r="AJ16" i="164"/>
  <c r="Z17" i="164"/>
  <c r="Z16" i="164" s="1"/>
  <c r="Z15" i="164" s="1"/>
  <c r="E17" i="164"/>
  <c r="E16" i="164" s="1"/>
  <c r="E15" i="164" s="1"/>
  <c r="AK16" i="164"/>
  <c r="AI16" i="164"/>
  <c r="AD16" i="164"/>
  <c r="AD15" i="164" s="1"/>
  <c r="AC16" i="164"/>
  <c r="AB16" i="164"/>
  <c r="AA16" i="164"/>
  <c r="W16" i="164"/>
  <c r="V16" i="164"/>
  <c r="U16" i="164"/>
  <c r="U15" i="164" s="1"/>
  <c r="T16" i="164"/>
  <c r="P16" i="164"/>
  <c r="P15" i="164" s="1"/>
  <c r="O16" i="164"/>
  <c r="N16" i="164"/>
  <c r="M16" i="164"/>
  <c r="I16" i="164"/>
  <c r="H16" i="164"/>
  <c r="G16" i="164"/>
  <c r="G15" i="164" s="1"/>
  <c r="F16" i="164"/>
  <c r="AB15" i="164"/>
  <c r="W15" i="164"/>
  <c r="N15" i="164"/>
  <c r="I15" i="164"/>
  <c r="AH25" i="163"/>
  <c r="AJ25" i="163"/>
  <c r="AE25" i="163"/>
  <c r="AD25" i="163"/>
  <c r="AC25" i="163"/>
  <c r="AB25" i="163"/>
  <c r="AA25" i="163"/>
  <c r="AA22" i="163" s="1"/>
  <c r="AA15" i="163" s="1"/>
  <c r="Z25" i="163"/>
  <c r="X25" i="163"/>
  <c r="W25" i="163"/>
  <c r="V25" i="163"/>
  <c r="U25" i="163"/>
  <c r="T25" i="163"/>
  <c r="S25" i="163"/>
  <c r="Q25" i="163"/>
  <c r="P25" i="163"/>
  <c r="O25" i="163"/>
  <c r="N25" i="163"/>
  <c r="M25" i="163"/>
  <c r="L25" i="163"/>
  <c r="J25" i="163"/>
  <c r="I25" i="163"/>
  <c r="H25" i="163"/>
  <c r="G25" i="163"/>
  <c r="F25" i="163"/>
  <c r="E25" i="163"/>
  <c r="AG23" i="163"/>
  <c r="AL23" i="163"/>
  <c r="AK23" i="163"/>
  <c r="AI23" i="163"/>
  <c r="AH23" i="163"/>
  <c r="AE23" i="163"/>
  <c r="AD23" i="163"/>
  <c r="AC23" i="163"/>
  <c r="AC22" i="163" s="1"/>
  <c r="AC15" i="163" s="1"/>
  <c r="AB23" i="163"/>
  <c r="AA23" i="163"/>
  <c r="X23" i="163"/>
  <c r="X22" i="163" s="1"/>
  <c r="W23" i="163"/>
  <c r="V23" i="163"/>
  <c r="U23" i="163"/>
  <c r="T23" i="163"/>
  <c r="T22" i="163" s="1"/>
  <c r="T15" i="163" s="1"/>
  <c r="S23" i="163"/>
  <c r="Q23" i="163"/>
  <c r="P23" i="163"/>
  <c r="O23" i="163"/>
  <c r="O22" i="163" s="1"/>
  <c r="O15" i="163" s="1"/>
  <c r="N23" i="163"/>
  <c r="M23" i="163"/>
  <c r="L23" i="163"/>
  <c r="J23" i="163"/>
  <c r="J22" i="163" s="1"/>
  <c r="I23" i="163"/>
  <c r="H23" i="163"/>
  <c r="G23" i="163"/>
  <c r="F23" i="163"/>
  <c r="F22" i="163" s="1"/>
  <c r="F15" i="163" s="1"/>
  <c r="E23" i="163"/>
  <c r="AE22" i="163"/>
  <c r="AD22" i="163"/>
  <c r="AB22" i="163"/>
  <c r="W22" i="163"/>
  <c r="V22" i="163"/>
  <c r="V15" i="163" s="1"/>
  <c r="U22" i="163"/>
  <c r="S22" i="163"/>
  <c r="Q22" i="163"/>
  <c r="P22" i="163"/>
  <c r="N22" i="163"/>
  <c r="M22" i="163"/>
  <c r="M15" i="163" s="1"/>
  <c r="L22" i="163"/>
  <c r="I22" i="163"/>
  <c r="H22" i="163"/>
  <c r="H15" i="163" s="1"/>
  <c r="G22" i="163"/>
  <c r="E22" i="163"/>
  <c r="S21" i="163"/>
  <c r="X21" i="163"/>
  <c r="X20" i="163"/>
  <c r="S19" i="163"/>
  <c r="X19" i="163"/>
  <c r="AL16" i="163"/>
  <c r="AE16" i="163"/>
  <c r="AE15" i="163" s="1"/>
  <c r="Z18" i="163"/>
  <c r="L18" i="163"/>
  <c r="E18" i="163"/>
  <c r="AJ16" i="163"/>
  <c r="Z17" i="163"/>
  <c r="Z16" i="163" s="1"/>
  <c r="AE17" i="163"/>
  <c r="X17" i="163"/>
  <c r="S17" i="163"/>
  <c r="S16" i="163" s="1"/>
  <c r="S15" i="163" s="1"/>
  <c r="Q17" i="163"/>
  <c r="J17" i="163"/>
  <c r="E17" i="163"/>
  <c r="E16" i="163" s="1"/>
  <c r="E15" i="163" s="1"/>
  <c r="AK16" i="163"/>
  <c r="AI16" i="163"/>
  <c r="AD16" i="163"/>
  <c r="AD15" i="163" s="1"/>
  <c r="AC16" i="163"/>
  <c r="AB16" i="163"/>
  <c r="AA16" i="163"/>
  <c r="W16" i="163"/>
  <c r="V16" i="163"/>
  <c r="U16" i="163"/>
  <c r="U15" i="163" s="1"/>
  <c r="T16" i="163"/>
  <c r="P16" i="163"/>
  <c r="P15" i="163" s="1"/>
  <c r="O16" i="163"/>
  <c r="N16" i="163"/>
  <c r="M16" i="163"/>
  <c r="I16" i="163"/>
  <c r="H16" i="163"/>
  <c r="G16" i="163"/>
  <c r="G15" i="163" s="1"/>
  <c r="F16" i="163"/>
  <c r="AB15" i="163"/>
  <c r="W15" i="163"/>
  <c r="N15" i="163"/>
  <c r="I15" i="163"/>
  <c r="AK25" i="162"/>
  <c r="AI25" i="162"/>
  <c r="AD25" i="162"/>
  <c r="AC25" i="162"/>
  <c r="AB25" i="162"/>
  <c r="AA25" i="162"/>
  <c r="X25" i="162"/>
  <c r="W25" i="162"/>
  <c r="V25" i="162"/>
  <c r="U25" i="162"/>
  <c r="T25" i="162"/>
  <c r="S25" i="162"/>
  <c r="Q25" i="162"/>
  <c r="P25" i="162"/>
  <c r="O25" i="162"/>
  <c r="N25" i="162"/>
  <c r="M25" i="162"/>
  <c r="L25" i="162"/>
  <c r="J25" i="162"/>
  <c r="I25" i="162"/>
  <c r="H25" i="162"/>
  <c r="G25" i="162"/>
  <c r="F25" i="162"/>
  <c r="E25" i="162"/>
  <c r="AH23" i="162"/>
  <c r="AK23" i="162"/>
  <c r="AI23" i="162"/>
  <c r="AI22" i="162" s="1"/>
  <c r="AG23" i="162"/>
  <c r="AE23" i="162"/>
  <c r="AD23" i="162"/>
  <c r="AB23" i="162"/>
  <c r="AB22" i="162" s="1"/>
  <c r="AA23" i="162"/>
  <c r="Z23" i="162"/>
  <c r="X23" i="162"/>
  <c r="W23" i="162"/>
  <c r="W22" i="162" s="1"/>
  <c r="V23" i="162"/>
  <c r="V22" i="162" s="1"/>
  <c r="V15" i="162" s="1"/>
  <c r="U23" i="162"/>
  <c r="T23" i="162"/>
  <c r="Q23" i="162"/>
  <c r="Q22" i="162" s="1"/>
  <c r="P23" i="162"/>
  <c r="O23" i="162"/>
  <c r="N23" i="162"/>
  <c r="N22" i="162" s="1"/>
  <c r="M23" i="162"/>
  <c r="M22" i="162" s="1"/>
  <c r="M15" i="162" s="1"/>
  <c r="L23" i="162"/>
  <c r="J23" i="162"/>
  <c r="I23" i="162"/>
  <c r="I22" i="162" s="1"/>
  <c r="H23" i="162"/>
  <c r="H22" i="162" s="1"/>
  <c r="H15" i="162" s="1"/>
  <c r="G23" i="162"/>
  <c r="F23" i="162"/>
  <c r="E23" i="162"/>
  <c r="E22" i="162" s="1"/>
  <c r="AD22" i="162"/>
  <c r="AD15" i="162" s="1"/>
  <c r="X22" i="162"/>
  <c r="U22" i="162"/>
  <c r="T22" i="162"/>
  <c r="P22" i="162"/>
  <c r="O22" i="162"/>
  <c r="L22" i="162"/>
  <c r="J22" i="162"/>
  <c r="G22" i="162"/>
  <c r="F22" i="162"/>
  <c r="S20" i="162"/>
  <c r="X19" i="162"/>
  <c r="X18" i="162"/>
  <c r="Q18" i="162" s="1"/>
  <c r="AE18" i="162"/>
  <c r="L18" i="162"/>
  <c r="E18" i="162" s="1"/>
  <c r="X17" i="162"/>
  <c r="AJ16" i="162"/>
  <c r="Z17" i="162"/>
  <c r="Q17" i="162"/>
  <c r="L17" i="162"/>
  <c r="L16" i="162" s="1"/>
  <c r="L15" i="162" s="1"/>
  <c r="E17" i="162"/>
  <c r="AD16" i="162"/>
  <c r="AC16" i="162"/>
  <c r="AB16" i="162"/>
  <c r="AB15" i="162" s="1"/>
  <c r="AA16" i="162"/>
  <c r="W16" i="162"/>
  <c r="W15" i="162" s="1"/>
  <c r="V16" i="162"/>
  <c r="U16" i="162"/>
  <c r="T16" i="162"/>
  <c r="P16" i="162"/>
  <c r="O16" i="162"/>
  <c r="N16" i="162"/>
  <c r="N15" i="162" s="1"/>
  <c r="M16" i="162"/>
  <c r="I16" i="162"/>
  <c r="I15" i="162" s="1"/>
  <c r="H16" i="162"/>
  <c r="G16" i="162"/>
  <c r="F16" i="162"/>
  <c r="U15" i="162"/>
  <c r="T15" i="162"/>
  <c r="P15" i="162"/>
  <c r="O15" i="162"/>
  <c r="G15" i="162"/>
  <c r="F15" i="162"/>
  <c r="L18" i="126"/>
  <c r="E18" i="126" s="1"/>
  <c r="X21" i="126"/>
  <c r="AH27" i="126"/>
  <c r="AJ27" i="126"/>
  <c r="AL27" i="126"/>
  <c r="AH28" i="126"/>
  <c r="AJ28" i="126"/>
  <c r="AL28" i="126"/>
  <c r="AL26" i="126"/>
  <c r="J25" i="126" s="1"/>
  <c r="AJ26" i="126"/>
  <c r="AH26" i="126"/>
  <c r="AL24" i="126"/>
  <c r="AL23" i="126" s="1"/>
  <c r="AJ24" i="126"/>
  <c r="AJ23" i="126" s="1"/>
  <c r="AH24" i="126"/>
  <c r="AH23" i="126" s="1"/>
  <c r="AH18" i="126"/>
  <c r="AJ18" i="126"/>
  <c r="AL18" i="126"/>
  <c r="X18" i="126" s="1"/>
  <c r="Q18" i="126" s="1"/>
  <c r="J18" i="126" s="1"/>
  <c r="AH19" i="126"/>
  <c r="AJ19" i="126"/>
  <c r="AL19" i="126"/>
  <c r="X19" i="126" s="1"/>
  <c r="AH20" i="126"/>
  <c r="AJ20" i="126"/>
  <c r="AL20" i="126"/>
  <c r="X20" i="126" s="1"/>
  <c r="AH21" i="126"/>
  <c r="AJ21" i="126"/>
  <c r="AL21" i="126"/>
  <c r="AH17" i="126"/>
  <c r="AJ17" i="126"/>
  <c r="AG27" i="126"/>
  <c r="AG28" i="126"/>
  <c r="AG26" i="126"/>
  <c r="AG24" i="126"/>
  <c r="AG23" i="126" s="1"/>
  <c r="AG18" i="126"/>
  <c r="Z18" i="126" s="1"/>
  <c r="AG19" i="126"/>
  <c r="S19" i="126" s="1"/>
  <c r="AG20" i="126"/>
  <c r="S20" i="126" s="1"/>
  <c r="AG21" i="126"/>
  <c r="S21" i="126" s="1"/>
  <c r="AG17" i="126"/>
  <c r="L17" i="126" s="1"/>
  <c r="F25" i="126"/>
  <c r="G25" i="126"/>
  <c r="H25" i="126"/>
  <c r="I25" i="126"/>
  <c r="L25" i="126"/>
  <c r="N25" i="126"/>
  <c r="O25" i="126"/>
  <c r="P25" i="126"/>
  <c r="Q25" i="126"/>
  <c r="S25" i="126"/>
  <c r="T25" i="126"/>
  <c r="U25" i="126"/>
  <c r="V25" i="126"/>
  <c r="W25" i="126"/>
  <c r="X25" i="126"/>
  <c r="AB25" i="126"/>
  <c r="AD25" i="126"/>
  <c r="AE25" i="126"/>
  <c r="AI25" i="126"/>
  <c r="AI22" i="126" s="1"/>
  <c r="AK25" i="126"/>
  <c r="F23" i="126"/>
  <c r="G23" i="126"/>
  <c r="H23" i="126"/>
  <c r="I23" i="126"/>
  <c r="J23" i="126"/>
  <c r="L23" i="126"/>
  <c r="N23" i="126"/>
  <c r="N22" i="126" s="1"/>
  <c r="O23" i="126"/>
  <c r="P23" i="126"/>
  <c r="Q23" i="126"/>
  <c r="Q22" i="126" s="1"/>
  <c r="S23" i="126"/>
  <c r="T23" i="126"/>
  <c r="U23" i="126"/>
  <c r="V23" i="126"/>
  <c r="V22" i="126" s="1"/>
  <c r="W23" i="126"/>
  <c r="X23" i="126"/>
  <c r="AB23" i="126"/>
  <c r="AC23" i="126"/>
  <c r="AD23" i="126"/>
  <c r="AD22" i="126" s="1"/>
  <c r="AE23" i="126"/>
  <c r="AI23" i="126"/>
  <c r="AK23" i="126"/>
  <c r="F22" i="126"/>
  <c r="I22" i="126"/>
  <c r="F16" i="126"/>
  <c r="G16" i="126"/>
  <c r="H16" i="126"/>
  <c r="I16" i="126"/>
  <c r="N16" i="126"/>
  <c r="P16" i="126"/>
  <c r="T16" i="126"/>
  <c r="U16" i="126"/>
  <c r="V16" i="126"/>
  <c r="W16" i="126"/>
  <c r="AB16" i="126"/>
  <c r="AD16" i="126"/>
  <c r="AI16" i="126"/>
  <c r="AK16" i="126"/>
  <c r="E23" i="126"/>
  <c r="AM18" i="125"/>
  <c r="AI19" i="125"/>
  <c r="AI17" i="125" s="1"/>
  <c r="AI29" i="125"/>
  <c r="AI28" i="125"/>
  <c r="AB19" i="125"/>
  <c r="U29" i="125"/>
  <c r="U26" i="125" s="1"/>
  <c r="U23" i="125" s="1"/>
  <c r="W25" i="125"/>
  <c r="Y18" i="125"/>
  <c r="P25" i="125"/>
  <c r="R20" i="125"/>
  <c r="AH22" i="125"/>
  <c r="AH21" i="125"/>
  <c r="AA22" i="125"/>
  <c r="AA21" i="125"/>
  <c r="T22" i="125"/>
  <c r="T21" i="125"/>
  <c r="M22" i="125"/>
  <c r="M21" i="125"/>
  <c r="M20" i="125" s="1"/>
  <c r="F21" i="125"/>
  <c r="AH29" i="125"/>
  <c r="AH28" i="125"/>
  <c r="AH27" i="125"/>
  <c r="AA29" i="125"/>
  <c r="AA28" i="125"/>
  <c r="AA27" i="125"/>
  <c r="T29" i="125"/>
  <c r="T26" i="125" s="1"/>
  <c r="T28" i="125"/>
  <c r="T27" i="125"/>
  <c r="M29" i="125"/>
  <c r="M28" i="125"/>
  <c r="M27" i="125"/>
  <c r="M18" i="125"/>
  <c r="M19" i="125"/>
  <c r="M25" i="125"/>
  <c r="O13" i="153"/>
  <c r="O12" i="153"/>
  <c r="H17" i="125"/>
  <c r="I17" i="125"/>
  <c r="J17" i="125"/>
  <c r="O17" i="125"/>
  <c r="P17" i="125"/>
  <c r="Q17" i="125"/>
  <c r="V17" i="125"/>
  <c r="X17" i="125"/>
  <c r="X16" i="125" s="1"/>
  <c r="AC17" i="125"/>
  <c r="AE17" i="125"/>
  <c r="AJ17" i="125"/>
  <c r="AL17" i="125"/>
  <c r="AQ17" i="125"/>
  <c r="AS17" i="125"/>
  <c r="N22" i="153"/>
  <c r="N12" i="153"/>
  <c r="P13" i="153"/>
  <c r="P12" i="153" s="1"/>
  <c r="Q13" i="153"/>
  <c r="Q12" i="153" s="1"/>
  <c r="R13" i="153"/>
  <c r="S13" i="153"/>
  <c r="N13" i="153"/>
  <c r="R12" i="153"/>
  <c r="F29" i="125"/>
  <c r="F28" i="125"/>
  <c r="F27" i="125"/>
  <c r="F22" i="125"/>
  <c r="F19" i="125"/>
  <c r="H26" i="125"/>
  <c r="J26" i="125"/>
  <c r="J23" i="125" s="1"/>
  <c r="K26" i="125"/>
  <c r="O26" i="125"/>
  <c r="Q26" i="125"/>
  <c r="S26" i="125"/>
  <c r="V26" i="125"/>
  <c r="V23" i="125" s="1"/>
  <c r="W26" i="125"/>
  <c r="X26" i="125"/>
  <c r="Y26" i="125"/>
  <c r="AC26" i="125"/>
  <c r="AC23" i="125" s="1"/>
  <c r="AE26" i="125"/>
  <c r="AF26" i="125"/>
  <c r="AJ26" i="125"/>
  <c r="AL26" i="125"/>
  <c r="AL23" i="125" s="1"/>
  <c r="AM26" i="125"/>
  <c r="AQ26" i="125"/>
  <c r="AS26" i="125"/>
  <c r="H24" i="125"/>
  <c r="H23" i="125" s="1"/>
  <c r="I24" i="125"/>
  <c r="I23" i="125" s="1"/>
  <c r="J24" i="125"/>
  <c r="K24" i="125"/>
  <c r="O24" i="125"/>
  <c r="O23" i="125" s="1"/>
  <c r="Q24" i="125"/>
  <c r="R24" i="125"/>
  <c r="T24" i="125"/>
  <c r="V24" i="125"/>
  <c r="X24" i="125"/>
  <c r="Y24" i="125"/>
  <c r="AC24" i="125"/>
  <c r="AD24" i="125"/>
  <c r="AE24" i="125"/>
  <c r="AF24" i="125"/>
  <c r="AJ24" i="125"/>
  <c r="AJ23" i="125" s="1"/>
  <c r="AK24" i="125"/>
  <c r="AL24" i="125"/>
  <c r="AM24" i="125"/>
  <c r="AQ24" i="125"/>
  <c r="AS24" i="125"/>
  <c r="X23" i="125"/>
  <c r="AD23" i="125"/>
  <c r="AM23" i="125"/>
  <c r="AQ23" i="125"/>
  <c r="M25" i="126"/>
  <c r="Z25" i="126"/>
  <c r="AA25" i="126"/>
  <c r="E25" i="126"/>
  <c r="M23" i="126"/>
  <c r="AT29" i="125"/>
  <c r="AB29" i="125"/>
  <c r="N29" i="125"/>
  <c r="AT28" i="125"/>
  <c r="AB28" i="125"/>
  <c r="AB26" i="125" s="1"/>
  <c r="AB23" i="125" s="1"/>
  <c r="U28" i="125"/>
  <c r="N28" i="125"/>
  <c r="N26" i="125" s="1"/>
  <c r="G28" i="125"/>
  <c r="G26" i="125" s="1"/>
  <c r="G23" i="125" s="1"/>
  <c r="AT27" i="125"/>
  <c r="AP27" i="125"/>
  <c r="AT25" i="125"/>
  <c r="AT24" i="125" s="1"/>
  <c r="AH25" i="125"/>
  <c r="AH24" i="125" s="1"/>
  <c r="AA25" i="125"/>
  <c r="AA24" i="125" s="1"/>
  <c r="T25" i="125"/>
  <c r="F25" i="125"/>
  <c r="K29" i="159"/>
  <c r="K28" i="159"/>
  <c r="K27" i="159"/>
  <c r="K25" i="159"/>
  <c r="K22" i="159"/>
  <c r="K21" i="159"/>
  <c r="K19" i="159"/>
  <c r="K18" i="159"/>
  <c r="K29" i="158"/>
  <c r="K28" i="158"/>
  <c r="K27" i="158"/>
  <c r="K25" i="158"/>
  <c r="K22" i="158"/>
  <c r="K21" i="158"/>
  <c r="K19" i="158"/>
  <c r="K18" i="158"/>
  <c r="K30" i="157"/>
  <c r="K29" i="157"/>
  <c r="K28" i="157"/>
  <c r="F26" i="157"/>
  <c r="K26" i="157"/>
  <c r="K23" i="157"/>
  <c r="K22" i="157"/>
  <c r="K21" i="157" s="1"/>
  <c r="K20" i="157"/>
  <c r="K19" i="157"/>
  <c r="L26" i="156"/>
  <c r="L29" i="156"/>
  <c r="L28" i="156"/>
  <c r="L27" i="156"/>
  <c r="G25" i="156"/>
  <c r="L25" i="156"/>
  <c r="L22" i="156"/>
  <c r="L21" i="156"/>
  <c r="L18" i="156"/>
  <c r="AC15" i="162" l="1"/>
  <c r="AG26" i="155"/>
  <c r="AE23" i="155"/>
  <c r="AF23" i="155"/>
  <c r="AF16" i="155" s="1"/>
  <c r="AC23" i="155"/>
  <c r="AC16" i="155" s="1"/>
  <c r="AG23" i="155"/>
  <c r="AD16" i="155"/>
  <c r="AG16" i="155"/>
  <c r="Y23" i="155"/>
  <c r="R16" i="155"/>
  <c r="S23" i="155"/>
  <c r="S16" i="155" s="1"/>
  <c r="N23" i="155"/>
  <c r="AE16" i="155"/>
  <c r="Y16" i="155"/>
  <c r="T16" i="155"/>
  <c r="N16" i="155"/>
  <c r="M16" i="155"/>
  <c r="J24" i="120"/>
  <c r="J26" i="120"/>
  <c r="AT23" i="120"/>
  <c r="F26" i="120"/>
  <c r="H26" i="120"/>
  <c r="AX20" i="120"/>
  <c r="AX13" i="120" s="1"/>
  <c r="AT20" i="120"/>
  <c r="J22" i="120"/>
  <c r="AV20" i="120"/>
  <c r="AE13" i="120"/>
  <c r="AV14" i="120"/>
  <c r="AE20" i="120"/>
  <c r="AY21" i="120"/>
  <c r="J21" i="120" s="1"/>
  <c r="AT14" i="120"/>
  <c r="D25" i="120"/>
  <c r="M14" i="120"/>
  <c r="Q23" i="120"/>
  <c r="AL20" i="120"/>
  <c r="AL13" i="120" s="1"/>
  <c r="AD20" i="120"/>
  <c r="AW21" i="120"/>
  <c r="Q21" i="120"/>
  <c r="Q20" i="120" s="1"/>
  <c r="AS21" i="120"/>
  <c r="F25" i="120"/>
  <c r="AM13" i="120"/>
  <c r="AI13" i="120"/>
  <c r="W13" i="120"/>
  <c r="S13" i="120"/>
  <c r="O13" i="120"/>
  <c r="AY23" i="120"/>
  <c r="J23" i="120" s="1"/>
  <c r="AA23" i="120"/>
  <c r="AA20" i="120" s="1"/>
  <c r="AA13" i="120" s="1"/>
  <c r="K21" i="120"/>
  <c r="K20" i="120" s="1"/>
  <c r="K13" i="120" s="1"/>
  <c r="AP13" i="120"/>
  <c r="AH13" i="120"/>
  <c r="AD13" i="120"/>
  <c r="Z13" i="120"/>
  <c r="V13" i="120"/>
  <c r="R13" i="120"/>
  <c r="N13" i="120"/>
  <c r="AO13" i="120"/>
  <c r="AK13" i="120"/>
  <c r="AG13" i="120"/>
  <c r="AC13" i="120"/>
  <c r="Y13" i="120"/>
  <c r="U13" i="120"/>
  <c r="M13" i="120"/>
  <c r="AR13" i="120"/>
  <c r="AN13" i="120"/>
  <c r="AJ13" i="120"/>
  <c r="AF13" i="120"/>
  <c r="AB13" i="120"/>
  <c r="X13" i="120"/>
  <c r="T13" i="120"/>
  <c r="P13" i="120"/>
  <c r="L13" i="120"/>
  <c r="J25" i="120"/>
  <c r="D26" i="120"/>
  <c r="AJ22" i="165"/>
  <c r="AJ15" i="165" s="1"/>
  <c r="AG22" i="165"/>
  <c r="AK25" i="165"/>
  <c r="AK22" i="165" s="1"/>
  <c r="AK15" i="165" s="1"/>
  <c r="AL22" i="165"/>
  <c r="AL15" i="165" s="1"/>
  <c r="AH22" i="165"/>
  <c r="AE16" i="165"/>
  <c r="AE15" i="165" s="1"/>
  <c r="AK16" i="165"/>
  <c r="Q17" i="165"/>
  <c r="S16" i="165"/>
  <c r="S15" i="165" s="1"/>
  <c r="AA15" i="164"/>
  <c r="AL25" i="164"/>
  <c r="AL22" i="164" s="1"/>
  <c r="AI15" i="164"/>
  <c r="AK15" i="164"/>
  <c r="AJ22" i="164"/>
  <c r="AJ15" i="164"/>
  <c r="S16" i="164"/>
  <c r="S15" i="164" s="1"/>
  <c r="AI15" i="165"/>
  <c r="AH15" i="165"/>
  <c r="AG15" i="165"/>
  <c r="Z16" i="165"/>
  <c r="Z15" i="165" s="1"/>
  <c r="X17" i="164"/>
  <c r="Q17" i="164"/>
  <c r="J17" i="164"/>
  <c r="AE17" i="164"/>
  <c r="AE16" i="164"/>
  <c r="AE15" i="164" s="1"/>
  <c r="AL16" i="164"/>
  <c r="AH16" i="164"/>
  <c r="AH15" i="164" s="1"/>
  <c r="Z22" i="163"/>
  <c r="Z15" i="163"/>
  <c r="AG25" i="163"/>
  <c r="AK25" i="163"/>
  <c r="AK22" i="163" s="1"/>
  <c r="AK15" i="163" s="1"/>
  <c r="AL25" i="163"/>
  <c r="AG22" i="163"/>
  <c r="AL22" i="163"/>
  <c r="AL15" i="163" s="1"/>
  <c r="AJ22" i="163"/>
  <c r="AI15" i="163"/>
  <c r="AJ15" i="163"/>
  <c r="AE25" i="162"/>
  <c r="AE22" i="162" s="1"/>
  <c r="AA22" i="162"/>
  <c r="AA15" i="162" s="1"/>
  <c r="Z25" i="162"/>
  <c r="Z22" i="162" s="1"/>
  <c r="AJ25" i="162"/>
  <c r="AH25" i="162"/>
  <c r="AL25" i="162"/>
  <c r="AL22" i="162" s="1"/>
  <c r="AK22" i="162"/>
  <c r="AH22" i="162"/>
  <c r="AJ22" i="162"/>
  <c r="AJ15" i="162"/>
  <c r="AI15" i="162"/>
  <c r="AK15" i="162"/>
  <c r="AG16" i="162"/>
  <c r="X16" i="162"/>
  <c r="X15" i="162" s="1"/>
  <c r="AE16" i="162"/>
  <c r="AH16" i="162"/>
  <c r="AH15" i="162" s="1"/>
  <c r="S16" i="162"/>
  <c r="S15" i="162" s="1"/>
  <c r="Z16" i="162"/>
  <c r="Z15" i="162" s="1"/>
  <c r="E16" i="162"/>
  <c r="E15" i="162" s="1"/>
  <c r="J18" i="165"/>
  <c r="Q16" i="165"/>
  <c r="Q15" i="165" s="1"/>
  <c r="L17" i="165"/>
  <c r="L16" i="165" s="1"/>
  <c r="L15" i="165" s="1"/>
  <c r="Q16" i="164"/>
  <c r="Q15" i="164" s="1"/>
  <c r="AH22" i="164"/>
  <c r="X16" i="164"/>
  <c r="X15" i="164" s="1"/>
  <c r="AG16" i="164"/>
  <c r="AG15" i="164" s="1"/>
  <c r="L17" i="164"/>
  <c r="L16" i="164" s="1"/>
  <c r="L15" i="164" s="1"/>
  <c r="J16" i="163"/>
  <c r="J15" i="163" s="1"/>
  <c r="Q16" i="163"/>
  <c r="Q15" i="163" s="1"/>
  <c r="AH22" i="163"/>
  <c r="AH15" i="163" s="1"/>
  <c r="X16" i="163"/>
  <c r="X15" i="163" s="1"/>
  <c r="AG16" i="163"/>
  <c r="L17" i="163"/>
  <c r="L16" i="163" s="1"/>
  <c r="L15" i="163" s="1"/>
  <c r="J18" i="162"/>
  <c r="Q16" i="162"/>
  <c r="Q15" i="162" s="1"/>
  <c r="AG22" i="162"/>
  <c r="AG15" i="162" s="1"/>
  <c r="AL16" i="162"/>
  <c r="J17" i="162"/>
  <c r="S17" i="126"/>
  <c r="O22" i="126"/>
  <c r="Z17" i="126"/>
  <c r="AK22" i="126"/>
  <c r="AE22" i="126"/>
  <c r="AJ25" i="126"/>
  <c r="U22" i="126"/>
  <c r="U15" i="126" s="1"/>
  <c r="AJ16" i="126"/>
  <c r="AH16" i="126"/>
  <c r="E17" i="126"/>
  <c r="AE18" i="126"/>
  <c r="AL25" i="126"/>
  <c r="AL22" i="126" s="1"/>
  <c r="J22" i="126"/>
  <c r="W22" i="126"/>
  <c r="G22" i="126"/>
  <c r="G15" i="126" s="1"/>
  <c r="AC25" i="126"/>
  <c r="AC22" i="126" s="1"/>
  <c r="M22" i="126"/>
  <c r="AH25" i="126"/>
  <c r="AH22" i="126" s="1"/>
  <c r="AH15" i="126" s="1"/>
  <c r="AA23" i="126"/>
  <c r="AA22" i="126" s="1"/>
  <c r="AG25" i="126"/>
  <c r="AG22" i="126" s="1"/>
  <c r="Z23" i="126"/>
  <c r="Z22" i="126" s="1"/>
  <c r="AG16" i="126"/>
  <c r="AK15" i="126"/>
  <c r="N15" i="126"/>
  <c r="I15" i="126"/>
  <c r="AJ22" i="126"/>
  <c r="AJ15" i="126" s="1"/>
  <c r="AB22" i="126"/>
  <c r="AB15" i="126" s="1"/>
  <c r="X22" i="126"/>
  <c r="T22" i="126"/>
  <c r="T15" i="126" s="1"/>
  <c r="P22" i="126"/>
  <c r="P15" i="126" s="1"/>
  <c r="L22" i="126"/>
  <c r="H22" i="126"/>
  <c r="H15" i="126" s="1"/>
  <c r="F15" i="126"/>
  <c r="AD15" i="126"/>
  <c r="V15" i="126"/>
  <c r="AI15" i="126"/>
  <c r="W15" i="126"/>
  <c r="AL16" i="125"/>
  <c r="H16" i="125"/>
  <c r="AS23" i="125"/>
  <c r="AS16" i="125"/>
  <c r="AE16" i="125"/>
  <c r="Q16" i="125"/>
  <c r="AO25" i="125"/>
  <c r="AO24" i="125" s="1"/>
  <c r="F24" i="125"/>
  <c r="Y23" i="125"/>
  <c r="AJ16" i="125"/>
  <c r="V16" i="125"/>
  <c r="J16" i="125"/>
  <c r="AH26" i="125"/>
  <c r="AH23" i="125" s="1"/>
  <c r="AR25" i="125"/>
  <c r="AR24" i="125" s="1"/>
  <c r="AR23" i="125" s="1"/>
  <c r="AP29" i="125"/>
  <c r="AP26" i="125" s="1"/>
  <c r="P24" i="125"/>
  <c r="P23" i="125" s="1"/>
  <c r="P16" i="125" s="1"/>
  <c r="R23" i="125"/>
  <c r="K23" i="125"/>
  <c r="F26" i="125"/>
  <c r="AQ16" i="125"/>
  <c r="AC16" i="125"/>
  <c r="O16" i="125"/>
  <c r="I16" i="125"/>
  <c r="AA26" i="125"/>
  <c r="AA23" i="125" s="1"/>
  <c r="AI26" i="125"/>
  <c r="AI23" i="125" s="1"/>
  <c r="AI16" i="125" s="1"/>
  <c r="AP28" i="125"/>
  <c r="AT26" i="125"/>
  <c r="AT23" i="125" s="1"/>
  <c r="AO22" i="125"/>
  <c r="AO29" i="125"/>
  <c r="W23" i="125"/>
  <c r="AF23" i="125"/>
  <c r="Q23" i="125"/>
  <c r="AK23" i="125"/>
  <c r="AE23" i="125"/>
  <c r="F23" i="125"/>
  <c r="AO27" i="125"/>
  <c r="AP23" i="125"/>
  <c r="AO28" i="125"/>
  <c r="K26" i="159"/>
  <c r="K24" i="159"/>
  <c r="K20" i="159"/>
  <c r="K17" i="159" s="1"/>
  <c r="K16" i="159" s="1"/>
  <c r="H17" i="159"/>
  <c r="H16" i="159"/>
  <c r="K26" i="158"/>
  <c r="K24" i="158"/>
  <c r="K20" i="158"/>
  <c r="K17" i="158" s="1"/>
  <c r="K16" i="158" s="1"/>
  <c r="H17" i="158"/>
  <c r="H16" i="158"/>
  <c r="K27" i="157"/>
  <c r="K25" i="157"/>
  <c r="H18" i="157"/>
  <c r="H17" i="157"/>
  <c r="L24" i="156"/>
  <c r="L20" i="156"/>
  <c r="L17" i="156" s="1"/>
  <c r="L16" i="156" s="1"/>
  <c r="L19" i="156"/>
  <c r="I17" i="156"/>
  <c r="H17" i="156"/>
  <c r="I16" i="156"/>
  <c r="AV13" i="120" l="1"/>
  <c r="AT13" i="120"/>
  <c r="F22" i="120"/>
  <c r="H21" i="120"/>
  <c r="AW20" i="120"/>
  <c r="H20" i="120" s="1"/>
  <c r="AS20" i="120"/>
  <c r="D20" i="120" s="1"/>
  <c r="D21" i="120"/>
  <c r="D24" i="120"/>
  <c r="D23" i="120"/>
  <c r="D22" i="120"/>
  <c r="F24" i="120"/>
  <c r="AU23" i="120"/>
  <c r="F23" i="120" s="1"/>
  <c r="AY20" i="120"/>
  <c r="J20" i="120" s="1"/>
  <c r="J16" i="165"/>
  <c r="J15" i="165" s="1"/>
  <c r="AL15" i="164"/>
  <c r="J16" i="164"/>
  <c r="J15" i="164" s="1"/>
  <c r="AG15" i="163"/>
  <c r="AE15" i="162"/>
  <c r="AL15" i="162"/>
  <c r="J16" i="162"/>
  <c r="J15" i="162" s="1"/>
  <c r="AG15" i="126"/>
  <c r="AO26" i="125"/>
  <c r="AO23" i="125"/>
  <c r="K24" i="157"/>
  <c r="K18" i="157"/>
  <c r="K17" i="157" s="1"/>
  <c r="K23" i="159"/>
  <c r="K23" i="158"/>
  <c r="L23" i="156"/>
  <c r="AU20" i="120" l="1"/>
  <c r="F20" i="120" s="1"/>
  <c r="F21" i="120"/>
  <c r="L29" i="151" l="1"/>
  <c r="L28" i="151"/>
  <c r="L27" i="151"/>
  <c r="L25" i="151"/>
  <c r="L24" i="151" s="1"/>
  <c r="L19" i="151"/>
  <c r="L18" i="151"/>
  <c r="L22" i="151"/>
  <c r="K22" i="154"/>
  <c r="K19" i="154"/>
  <c r="AI14" i="154"/>
  <c r="AF14" i="154" s="1"/>
  <c r="AF13" i="154" s="1"/>
  <c r="AC14" i="154"/>
  <c r="Z14" i="154"/>
  <c r="U14" i="154"/>
  <c r="P14" i="154"/>
  <c r="K14" i="154"/>
  <c r="I15" i="153"/>
  <c r="L22" i="154"/>
  <c r="M22" i="154"/>
  <c r="N22" i="154"/>
  <c r="O22" i="154"/>
  <c r="P22" i="154"/>
  <c r="Q22" i="154"/>
  <c r="R22" i="154"/>
  <c r="R19" i="154" s="1"/>
  <c r="R12" i="154" s="1"/>
  <c r="S22" i="154"/>
  <c r="T22" i="154"/>
  <c r="V22" i="154"/>
  <c r="V19" i="154" s="1"/>
  <c r="V12" i="154" s="1"/>
  <c r="W22" i="154"/>
  <c r="X22" i="154"/>
  <c r="Y22" i="154"/>
  <c r="Z22" i="154"/>
  <c r="Z19" i="154" s="1"/>
  <c r="AA22" i="154"/>
  <c r="AB22" i="154"/>
  <c r="AC22" i="154"/>
  <c r="AD22" i="154"/>
  <c r="AE22" i="154"/>
  <c r="AG22" i="154"/>
  <c r="AH22" i="154"/>
  <c r="AH19" i="154" s="1"/>
  <c r="AH12" i="154" s="1"/>
  <c r="AJ22" i="154"/>
  <c r="N19" i="154"/>
  <c r="N12" i="154" s="1"/>
  <c r="AD19" i="154"/>
  <c r="AD12" i="154" s="1"/>
  <c r="L20" i="154"/>
  <c r="L19" i="154" s="1"/>
  <c r="M20" i="154"/>
  <c r="M19" i="154" s="1"/>
  <c r="N20" i="154"/>
  <c r="O20" i="154"/>
  <c r="O19" i="154" s="1"/>
  <c r="P20" i="154"/>
  <c r="P19" i="154" s="1"/>
  <c r="Q20" i="154"/>
  <c r="Q19" i="154" s="1"/>
  <c r="R20" i="154"/>
  <c r="S20" i="154"/>
  <c r="S19" i="154" s="1"/>
  <c r="T20" i="154"/>
  <c r="T19" i="154" s="1"/>
  <c r="U20" i="154"/>
  <c r="V20" i="154"/>
  <c r="W20" i="154"/>
  <c r="W19" i="154" s="1"/>
  <c r="X20" i="154"/>
  <c r="Y20" i="154"/>
  <c r="Y19" i="154" s="1"/>
  <c r="Z20" i="154"/>
  <c r="AA20" i="154"/>
  <c r="AA19" i="154" s="1"/>
  <c r="AB20" i="154"/>
  <c r="AB19" i="154" s="1"/>
  <c r="AC20" i="154"/>
  <c r="AC19" i="154" s="1"/>
  <c r="AD20" i="154"/>
  <c r="AE20" i="154"/>
  <c r="AE19" i="154" s="1"/>
  <c r="AF20" i="154"/>
  <c r="AG20" i="154"/>
  <c r="AG19" i="154" s="1"/>
  <c r="AH20" i="154"/>
  <c r="AI20" i="154"/>
  <c r="AJ20" i="154"/>
  <c r="AJ19" i="154" s="1"/>
  <c r="L13" i="154"/>
  <c r="M13" i="154"/>
  <c r="N13" i="154"/>
  <c r="O13" i="154"/>
  <c r="P13" i="154"/>
  <c r="Q13" i="154"/>
  <c r="R13" i="154"/>
  <c r="S13" i="154"/>
  <c r="T13" i="154"/>
  <c r="U13" i="154"/>
  <c r="V13" i="154"/>
  <c r="W13" i="154"/>
  <c r="X13" i="154"/>
  <c r="Y13" i="154"/>
  <c r="Z13" i="154"/>
  <c r="AA13" i="154"/>
  <c r="AB13" i="154"/>
  <c r="AC13" i="154"/>
  <c r="AD13" i="154"/>
  <c r="AE13" i="154"/>
  <c r="AG13" i="154"/>
  <c r="AH13" i="154"/>
  <c r="AI13" i="154"/>
  <c r="AJ13" i="154"/>
  <c r="K13" i="154"/>
  <c r="K12" i="154"/>
  <c r="K20" i="154"/>
  <c r="J21" i="153"/>
  <c r="J25" i="153"/>
  <c r="J23" i="153"/>
  <c r="AI15" i="154"/>
  <c r="J15" i="153"/>
  <c r="H15" i="153"/>
  <c r="I23" i="153"/>
  <c r="G23" i="153"/>
  <c r="X19" i="154" l="1"/>
  <c r="Z12" i="154"/>
  <c r="L26" i="151"/>
  <c r="L23" i="151" s="1"/>
  <c r="AG12" i="154"/>
  <c r="AC12" i="154"/>
  <c r="Q12" i="154"/>
  <c r="AJ12" i="154"/>
  <c r="AB12" i="154"/>
  <c r="X12" i="154"/>
  <c r="T12" i="154"/>
  <c r="P12" i="154"/>
  <c r="L12" i="154"/>
  <c r="AE12" i="154"/>
  <c r="AA12" i="154"/>
  <c r="W12" i="154"/>
  <c r="S12" i="154"/>
  <c r="O12" i="154"/>
  <c r="M12" i="154"/>
  <c r="Y12" i="154"/>
  <c r="G25" i="153" l="1"/>
  <c r="R25" i="153"/>
  <c r="Q25" i="153"/>
  <c r="P25" i="153"/>
  <c r="O25" i="153"/>
  <c r="O22" i="153" s="1"/>
  <c r="N25" i="153"/>
  <c r="R24" i="153"/>
  <c r="R22" i="153" s="1"/>
  <c r="Q24" i="153"/>
  <c r="P24" i="153"/>
  <c r="P22" i="153" s="1"/>
  <c r="O24" i="153"/>
  <c r="N24" i="153"/>
  <c r="R23" i="153"/>
  <c r="Q23" i="153"/>
  <c r="P23" i="153"/>
  <c r="O23" i="153"/>
  <c r="N23" i="153"/>
  <c r="S23" i="153" s="1"/>
  <c r="R21" i="153"/>
  <c r="Q21" i="153"/>
  <c r="P21" i="153"/>
  <c r="O21" i="153"/>
  <c r="N21" i="153"/>
  <c r="S21" i="153" s="1"/>
  <c r="N15" i="153"/>
  <c r="O15" i="153"/>
  <c r="P15" i="153"/>
  <c r="Q15" i="153"/>
  <c r="R15" i="153"/>
  <c r="N16" i="153"/>
  <c r="O16" i="153"/>
  <c r="P16" i="153"/>
  <c r="Q16" i="153"/>
  <c r="R16" i="153"/>
  <c r="N17" i="153"/>
  <c r="O17" i="153"/>
  <c r="P17" i="153"/>
  <c r="Q17" i="153"/>
  <c r="R17" i="153"/>
  <c r="N18" i="153"/>
  <c r="O18" i="153"/>
  <c r="P18" i="153"/>
  <c r="Q18" i="153"/>
  <c r="R18" i="153"/>
  <c r="O14" i="153"/>
  <c r="P14" i="153"/>
  <c r="Q14" i="153"/>
  <c r="R14" i="153"/>
  <c r="Q22" i="153"/>
  <c r="S24" i="153" l="1"/>
  <c r="G24" i="153" s="1"/>
  <c r="S14" i="153"/>
  <c r="G14" i="153" s="1"/>
  <c r="J14" i="153" s="1"/>
  <c r="I14" i="153"/>
  <c r="I25" i="153"/>
  <c r="J24" i="153"/>
  <c r="I24" i="153"/>
  <c r="S25" i="153"/>
  <c r="S22" i="153"/>
  <c r="F24" i="153"/>
  <c r="F25" i="153"/>
  <c r="S18" i="153"/>
  <c r="G18" i="153" s="1"/>
  <c r="J18" i="153" s="1"/>
  <c r="F18" i="153" l="1"/>
  <c r="F23" i="153"/>
  <c r="F13" i="153" l="1"/>
  <c r="S12" i="153"/>
  <c r="K23" i="154"/>
  <c r="AI24" i="154" l="1"/>
  <c r="AC24" i="154"/>
  <c r="Z24" i="154"/>
  <c r="U24" i="154"/>
  <c r="U22" i="154" s="1"/>
  <c r="U19" i="154" s="1"/>
  <c r="U12" i="154" s="1"/>
  <c r="P24" i="154"/>
  <c r="K24" i="154"/>
  <c r="AI23" i="154"/>
  <c r="AF23" i="154" s="1"/>
  <c r="G23" i="154" s="1"/>
  <c r="AC23" i="154"/>
  <c r="Z23" i="154"/>
  <c r="U23" i="154"/>
  <c r="P23" i="154"/>
  <c r="AI25" i="154"/>
  <c r="AF25" i="154" s="1"/>
  <c r="G25" i="154" s="1"/>
  <c r="AC25" i="154"/>
  <c r="Z25" i="154"/>
  <c r="U25" i="154"/>
  <c r="P25" i="154"/>
  <c r="K25" i="154"/>
  <c r="AF24" i="154" l="1"/>
  <c r="AI22" i="154"/>
  <c r="AI19" i="154" s="1"/>
  <c r="AI12" i="154" s="1"/>
  <c r="G24" i="154" l="1"/>
  <c r="AF22" i="154"/>
  <c r="AI21" i="154"/>
  <c r="AF21" i="154" s="1"/>
  <c r="G21" i="154" s="1"/>
  <c r="AC21" i="154"/>
  <c r="Z21" i="154"/>
  <c r="U21" i="154"/>
  <c r="P21" i="154"/>
  <c r="K21" i="154"/>
  <c r="AF19" i="154" l="1"/>
  <c r="AF12" i="154" s="1"/>
  <c r="G22" i="154"/>
  <c r="AU14" i="120"/>
  <c r="AU13" i="120" s="1"/>
  <c r="AW14" i="120"/>
  <c r="AW13" i="120" s="1"/>
  <c r="G20" i="154" l="1"/>
  <c r="G19" i="154"/>
  <c r="AT21" i="125"/>
  <c r="AK22" i="125"/>
  <c r="AD22" i="125"/>
  <c r="AD17" i="125" l="1"/>
  <c r="AD16" i="125" s="1"/>
  <c r="AK17" i="125"/>
  <c r="AK16" i="125" s="1"/>
  <c r="AI17" i="154"/>
  <c r="AC16" i="126" l="1"/>
  <c r="AC15" i="126" s="1"/>
  <c r="F19" i="120" l="1"/>
  <c r="J19" i="120"/>
  <c r="H19" i="120"/>
  <c r="AD16" i="154"/>
  <c r="AA16" i="154"/>
  <c r="U19" i="125"/>
  <c r="W22" i="125"/>
  <c r="AT22" i="125"/>
  <c r="AB22" i="125"/>
  <c r="AB17" i="125" s="1"/>
  <c r="AB16" i="125" s="1"/>
  <c r="U22" i="125"/>
  <c r="N22" i="125"/>
  <c r="G22" i="125"/>
  <c r="AR22" i="125" l="1"/>
  <c r="W17" i="125"/>
  <c r="W16" i="125" s="1"/>
  <c r="U17" i="125"/>
  <c r="U16" i="125" s="1"/>
  <c r="D19" i="120" l="1"/>
  <c r="AS14" i="120"/>
  <c r="AS13" i="120" s="1"/>
  <c r="AC18" i="154" l="1"/>
  <c r="Z18" i="154"/>
  <c r="U18" i="154"/>
  <c r="AI18" i="154"/>
  <c r="P18" i="154"/>
  <c r="K18" i="154"/>
  <c r="AF18" i="154" l="1"/>
  <c r="G18" i="154" l="1"/>
  <c r="AF15" i="154" l="1"/>
  <c r="U15" i="154" l="1"/>
  <c r="AT19" i="125" l="1"/>
  <c r="K13" i="153" l="1"/>
  <c r="K12" i="153" s="1"/>
  <c r="M16" i="126" l="1"/>
  <c r="M15" i="126" s="1"/>
  <c r="AA16" i="126"/>
  <c r="AA15" i="126" s="1"/>
  <c r="G15" i="154" l="1"/>
  <c r="K17" i="154"/>
  <c r="H18" i="120" l="1"/>
  <c r="F18" i="120"/>
  <c r="D18" i="120"/>
  <c r="H17" i="120"/>
  <c r="F17" i="120"/>
  <c r="D17" i="120"/>
  <c r="E16" i="126"/>
  <c r="AR21" i="125" l="1"/>
  <c r="AP21" i="125"/>
  <c r="AR20" i="125"/>
  <c r="AP20" i="125"/>
  <c r="AM20" i="125"/>
  <c r="AM17" i="125" s="1"/>
  <c r="AM16" i="125" s="1"/>
  <c r="AF20" i="125"/>
  <c r="Y20" i="125"/>
  <c r="Y17" i="125" s="1"/>
  <c r="Y16" i="125" s="1"/>
  <c r="K20" i="125"/>
  <c r="J18" i="120" l="1"/>
  <c r="AT20" i="125"/>
  <c r="J17" i="120" l="1"/>
  <c r="L21" i="151"/>
  <c r="AA20" i="125" l="1"/>
  <c r="T20" i="125"/>
  <c r="AH20" i="125"/>
  <c r="L20" i="151"/>
  <c r="L17" i="151" s="1"/>
  <c r="L16" i="151" s="1"/>
  <c r="S17" i="153"/>
  <c r="G17" i="153" s="1"/>
  <c r="J17" i="153" s="1"/>
  <c r="J16" i="153" s="1"/>
  <c r="X16" i="154"/>
  <c r="W16" i="154"/>
  <c r="V16" i="154"/>
  <c r="S16" i="154"/>
  <c r="R16" i="154"/>
  <c r="Q16" i="154"/>
  <c r="N16" i="154"/>
  <c r="AF17" i="154"/>
  <c r="G17" i="154" s="1"/>
  <c r="AC17" i="154"/>
  <c r="AC16" i="154" s="1"/>
  <c r="Z17" i="154"/>
  <c r="Z16" i="154" s="1"/>
  <c r="U17" i="154"/>
  <c r="U16" i="154" s="1"/>
  <c r="P17" i="154"/>
  <c r="AO21" i="125" l="1"/>
  <c r="P16" i="154"/>
  <c r="K16" i="154"/>
  <c r="S16" i="153"/>
  <c r="F17" i="153"/>
  <c r="AI16" i="154"/>
  <c r="AF17" i="125"/>
  <c r="AF16" i="125" s="1"/>
  <c r="R18" i="125"/>
  <c r="R17" i="125" s="1"/>
  <c r="R16" i="125" s="1"/>
  <c r="G16" i="153" l="1"/>
  <c r="F16" i="153"/>
  <c r="F20" i="125"/>
  <c r="AF16" i="154"/>
  <c r="N14" i="153"/>
  <c r="G12" i="154" l="1"/>
  <c r="T18" i="125"/>
  <c r="AH18" i="125"/>
  <c r="AA18" i="125"/>
  <c r="F18" i="125"/>
  <c r="F16" i="125" s="1"/>
  <c r="G16" i="154"/>
  <c r="N19" i="125"/>
  <c r="N17" i="125" s="1"/>
  <c r="N16" i="125" s="1"/>
  <c r="G19" i="125"/>
  <c r="G17" i="125" s="1"/>
  <c r="G16" i="125" s="1"/>
  <c r="G13" i="154" l="1"/>
  <c r="D14" i="120"/>
  <c r="S16" i="126"/>
  <c r="S15" i="126" s="1"/>
  <c r="AO18" i="125"/>
  <c r="D13" i="120" l="1"/>
  <c r="AC15" i="154"/>
  <c r="AH19" i="125" l="1"/>
  <c r="AH17" i="125" s="1"/>
  <c r="AH16" i="125" s="1"/>
  <c r="T19" i="125"/>
  <c r="T17" i="125" s="1"/>
  <c r="T16" i="125" s="1"/>
  <c r="AA19" i="125"/>
  <c r="AA17" i="125" s="1"/>
  <c r="AA16" i="125" s="1"/>
  <c r="G15" i="153"/>
  <c r="H13" i="153" l="1"/>
  <c r="H12" i="153" s="1"/>
  <c r="G13" i="153"/>
  <c r="L16" i="126"/>
  <c r="L15" i="126" s="1"/>
  <c r="Z16" i="126"/>
  <c r="Z15" i="126" s="1"/>
  <c r="Z15" i="154"/>
  <c r="K15" i="154"/>
  <c r="P15" i="154"/>
  <c r="G14" i="154" l="1"/>
  <c r="H26" i="152" l="1"/>
  <c r="F12" i="153"/>
  <c r="H17" i="151" l="1"/>
  <c r="O16" i="126" l="1"/>
  <c r="O15" i="126" s="1"/>
  <c r="AR19" i="125" l="1"/>
  <c r="AR18" i="125"/>
  <c r="AP18" i="125"/>
  <c r="AP19" i="125"/>
  <c r="AP17" i="125" s="1"/>
  <c r="AP16" i="125" s="1"/>
  <c r="AO19" i="125"/>
  <c r="AR17" i="125" l="1"/>
  <c r="AR16" i="125" s="1"/>
  <c r="J16" i="120"/>
  <c r="H15" i="120"/>
  <c r="H16" i="120"/>
  <c r="F15" i="120"/>
  <c r="F16" i="120"/>
  <c r="D15" i="120"/>
  <c r="H14" i="120"/>
  <c r="F14" i="120" l="1"/>
  <c r="D16" i="120"/>
  <c r="D15" i="152" l="1"/>
  <c r="E15" i="152" l="1"/>
  <c r="F15" i="152" l="1"/>
  <c r="G15" i="152" l="1"/>
  <c r="H15" i="152"/>
  <c r="H13" i="120" l="1"/>
  <c r="F13" i="120"/>
  <c r="G21" i="153" l="1"/>
  <c r="F21" i="153" l="1"/>
  <c r="F15" i="153"/>
  <c r="F14" i="153"/>
  <c r="J13" i="153" l="1"/>
  <c r="J12" i="153" s="1"/>
  <c r="I13" i="153" l="1"/>
  <c r="I12" i="153" s="1"/>
  <c r="G12" i="153" s="1"/>
  <c r="AO20" i="125" l="1"/>
  <c r="AO17" i="125" s="1"/>
  <c r="AO16" i="125" s="1"/>
  <c r="M17" i="125"/>
  <c r="M16" i="125" s="1"/>
  <c r="I16" i="151"/>
  <c r="I17" i="151"/>
  <c r="K18" i="125"/>
  <c r="I18" i="155" s="1"/>
  <c r="I17" i="155" s="1"/>
  <c r="I16" i="155" s="1"/>
  <c r="AL17" i="126"/>
  <c r="AL16" i="126" s="1"/>
  <c r="AL15" i="126" s="1"/>
  <c r="J17" i="126" l="1"/>
  <c r="J16" i="126" s="1"/>
  <c r="J15" i="126" s="1"/>
  <c r="Q17" i="126"/>
  <c r="Q16" i="126" s="1"/>
  <c r="Q15" i="126" s="1"/>
  <c r="AT18" i="125"/>
  <c r="AT17" i="125" s="1"/>
  <c r="AT16" i="125" s="1"/>
  <c r="AE17" i="126"/>
  <c r="AE16" i="126" s="1"/>
  <c r="AE15" i="126" s="1"/>
  <c r="K17" i="125"/>
  <c r="K16" i="125" s="1"/>
  <c r="Q15" i="120"/>
  <c r="X17" i="126"/>
  <c r="X16" i="126" s="1"/>
  <c r="X15" i="126" s="1"/>
  <c r="AY15" i="120" l="1"/>
  <c r="Q14" i="120"/>
  <c r="Q13" i="120" s="1"/>
  <c r="AY14" i="120" l="1"/>
  <c r="J15" i="120"/>
  <c r="J14" i="120" l="1"/>
  <c r="AY13" i="120"/>
  <c r="J13" i="120" s="1"/>
</calcChain>
</file>

<file path=xl/sharedStrings.xml><?xml version="1.0" encoding="utf-8"?>
<sst xmlns="http://schemas.openxmlformats.org/spreadsheetml/2006/main" count="1838" uniqueCount="377">
  <si>
    <t>…</t>
  </si>
  <si>
    <t>Идентифика-тор инвестицион-ного проекта</t>
  </si>
  <si>
    <t>I кв.</t>
  </si>
  <si>
    <t>II кв.</t>
  </si>
  <si>
    <t>III кв.</t>
  </si>
  <si>
    <t>IV кв.</t>
  </si>
  <si>
    <t>месяц и год составления сметной документации</t>
  </si>
  <si>
    <t>в ценах, сложившихся ко времени составления сметной документации, млн рублей (с НДС)</t>
  </si>
  <si>
    <t>в базисном уровне цен</t>
  </si>
  <si>
    <t>Всего, в т.ч.:</t>
  </si>
  <si>
    <t>Полная сметная стоимость инвестиционного проекта в соответствии с утвержденной проектной документацией</t>
  </si>
  <si>
    <t>План</t>
  </si>
  <si>
    <t>в прогнозных ценах соответствующих лет</t>
  </si>
  <si>
    <t>млн рублей (без НДС)</t>
  </si>
  <si>
    <t>федерального бюджета</t>
  </si>
  <si>
    <t>иных источников финансирования</t>
  </si>
  <si>
    <t>Общий объем финансирования, в том числе за счет:</t>
  </si>
  <si>
    <t>проектно-изыскательские работы</t>
  </si>
  <si>
    <t>строительные работы, реконструкция, монтаж оборудования</t>
  </si>
  <si>
    <t xml:space="preserve">  Наименование инвестиционного проекта (группы инвестиционных проектов)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</si>
  <si>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</si>
  <si>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Финансирование капитальных вложений в прогнозных ценах соответствующих лет, млн рублей (с НДС)</t>
  </si>
  <si>
    <t xml:space="preserve">Остаток финансирования капитальных вложений в прогнозных ценах соответствующих лет,  млн рублей 
(с НДС) </t>
  </si>
  <si>
    <t xml:space="preserve">Оценка полной стоимости инвестиционного проекта в прогнозных ценах соответствующих лет, млн рублей (с НДС) 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</si>
  <si>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</si>
  <si>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</si>
  <si>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 xml:space="preserve">Повышение качества оказываемых услуг в сфере электроэнергетики </t>
  </si>
  <si>
    <t>основные средства</t>
  </si>
  <si>
    <t>нематериальные активы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</si>
  <si>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</si>
  <si>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</si>
  <si>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Характеристики объекта электроэнергетики (объекта инвестиционной деятельности)</t>
  </si>
  <si>
    <t xml:space="preserve"> </t>
  </si>
  <si>
    <t>5</t>
  </si>
  <si>
    <t>5.1</t>
  </si>
  <si>
    <t>5.2</t>
  </si>
  <si>
    <t>6</t>
  </si>
  <si>
    <t>4.1</t>
  </si>
  <si>
    <t>4.1.1</t>
  </si>
  <si>
    <t>4.1.2</t>
  </si>
  <si>
    <t>4.1.3</t>
  </si>
  <si>
    <t>4.1.4</t>
  </si>
  <si>
    <t>4.1.5</t>
  </si>
  <si>
    <t>4.1.6</t>
  </si>
  <si>
    <t>4.2</t>
  </si>
  <si>
    <t>5.4</t>
  </si>
  <si>
    <t>7</t>
  </si>
  <si>
    <t>8</t>
  </si>
  <si>
    <t>9</t>
  </si>
  <si>
    <t>10</t>
  </si>
  <si>
    <t>11</t>
  </si>
  <si>
    <t>оборудование</t>
  </si>
  <si>
    <t>прочие затраты</t>
  </si>
  <si>
    <t>9.2</t>
  </si>
  <si>
    <t>Факт 
(Предложение по корректировке утвержденного плана)</t>
  </si>
  <si>
    <t>Номер группы инвести-ционных проектов</t>
  </si>
  <si>
    <t>Год начала  реализации инвестиционного проекта</t>
  </si>
  <si>
    <t>Год окончания реализации инвестиционного проекта</t>
  </si>
  <si>
    <t>Год окончания реализации инвестицион-ного проекта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</si>
  <si>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</si>
  <si>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</si>
  <si>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</si>
  <si>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</si>
  <si>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</si>
  <si>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</si>
  <si>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</si>
  <si>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</si>
  <si>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</si>
  <si>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</si>
  <si>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</si>
  <si>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</si>
  <si>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</si>
  <si>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</si>
  <si>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4.4.1</t>
  </si>
  <si>
    <t>4.4.2</t>
  </si>
  <si>
    <t>4.4.3</t>
  </si>
  <si>
    <t>4.4.4</t>
  </si>
  <si>
    <t>4.4.5</t>
  </si>
  <si>
    <t>4.4.6</t>
  </si>
  <si>
    <t>Остаток освоения капитальных вложений, 
млн рублей (без НДС)</t>
  </si>
  <si>
    <t>Оценка полной стоимости в прогнозных ценах соответствующих лет, 
млн рублей (без НДС)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</si>
  <si>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</si>
  <si>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</si>
  <si>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</si>
  <si>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</si>
  <si>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</si>
  <si>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</si>
  <si>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</si>
  <si>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</si>
  <si>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</si>
  <si>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</si>
  <si>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</si>
  <si>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</si>
  <si>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</si>
  <si>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</si>
  <si>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</si>
  <si>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</si>
  <si>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</si>
  <si>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</si>
  <si>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</si>
  <si>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</si>
  <si>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6.1.1</t>
  </si>
  <si>
    <t>6.1.2</t>
  </si>
  <si>
    <t>6.1.3</t>
  </si>
  <si>
    <t>6.1.4</t>
  </si>
  <si>
    <t>6.1.5</t>
  </si>
  <si>
    <t>6.1.6</t>
  </si>
  <si>
    <t>6.1.7</t>
  </si>
  <si>
    <t>Первоначальная стоимость принимаемых к учету основных средств и нематериальных активов, млн рублей (без НДС)</t>
  </si>
  <si>
    <t>Принятие основных средств и нематериальных активов к бухгалтерскому учету</t>
  </si>
  <si>
    <t>4.3.7</t>
  </si>
  <si>
    <t>4.4.7</t>
  </si>
  <si>
    <t>Ввод объектов инвестиционной деятельности (мощностей) в эксплуатацию</t>
  </si>
  <si>
    <t xml:space="preserve">План </t>
  </si>
  <si>
    <t>в базисном уровне цен, млн рублей 
(с НДС)</t>
  </si>
  <si>
    <t>Освоение капитальных вложений в прогнозных ценах соответствующих лет, млн рублей  (без НДС)</t>
  </si>
  <si>
    <t>средств, полученных от оказания услуг, реализации товаров по регулируемым государством ценам (тарифам)</t>
  </si>
  <si>
    <t>бюджетов субъектов Российской Федерации и муниципальных образований</t>
  </si>
  <si>
    <t>Утвержденный план</t>
  </si>
  <si>
    <t>Утвержденный план принятия основных средств и нематериальных активов к бухгалтерскому учету на год</t>
  </si>
  <si>
    <t>Итого утвержденный план
за год</t>
  </si>
  <si>
    <t>Плановые показатели реализации инвестиционной программы</t>
  </si>
  <si>
    <t>Раздел 2. Ввод объектов инвестиционной деятельности (мощностей) в эксплуатацию</t>
  </si>
  <si>
    <t>Перечни инвестиционных проектов</t>
  </si>
  <si>
    <t>Раздел 1. План финансирования капитальных вложений по инвестиционным проектам</t>
  </si>
  <si>
    <t>Раздел 2. План освоения капитальных вложений по инвестиционным проектам</t>
  </si>
  <si>
    <t>Цели реализации инвестиционных проектов и плановые значения количественных показателей, характеризующие достижение таких целей</t>
  </si>
  <si>
    <t>Итого
(план)</t>
  </si>
  <si>
    <t xml:space="preserve">  Наименование инвестиционного проекта (наименование группы инвестиционных проектов)</t>
  </si>
  <si>
    <t>Итого</t>
  </si>
  <si>
    <t>№ п/п</t>
  </si>
  <si>
    <t>Показатель</t>
  </si>
  <si>
    <t>I</t>
  </si>
  <si>
    <t>1.1</t>
  </si>
  <si>
    <t>1.1.1</t>
  </si>
  <si>
    <t>1.1.2</t>
  </si>
  <si>
    <t>1.1.3</t>
  </si>
  <si>
    <t>1.1.4</t>
  </si>
  <si>
    <t>1.2</t>
  </si>
  <si>
    <t>II</t>
  </si>
  <si>
    <t>2.1</t>
  </si>
  <si>
    <t>2.2</t>
  </si>
  <si>
    <t>2.3</t>
  </si>
  <si>
    <t>2.4</t>
  </si>
  <si>
    <t>2.5</t>
  </si>
  <si>
    <t>2.6</t>
  </si>
  <si>
    <t>2.7</t>
  </si>
  <si>
    <t>Источники финансирования инвестиционной программы всего (I+II), в том числе:</t>
  </si>
  <si>
    <t>Прибыль, направляемая на инвестиции, в том числе:</t>
  </si>
  <si>
    <t>1.1.1.1</t>
  </si>
  <si>
    <t>1.1.1.2</t>
  </si>
  <si>
    <t>1.1.3.1</t>
  </si>
  <si>
    <t>1.1.3.2</t>
  </si>
  <si>
    <t>1.2.1</t>
  </si>
  <si>
    <t>1.2.1.1</t>
  </si>
  <si>
    <t>1.2.1.2</t>
  </si>
  <si>
    <t>1.2.2</t>
  </si>
  <si>
    <t>прочая амортизация</t>
  </si>
  <si>
    <t>1.2.3</t>
  </si>
  <si>
    <t>1.2.3.1</t>
  </si>
  <si>
    <t>1.2.3.2</t>
  </si>
  <si>
    <t>1.3</t>
  </si>
  <si>
    <t>1.4</t>
  </si>
  <si>
    <t xml:space="preserve">Прочие собственные средства всего, в том числе: </t>
  </si>
  <si>
    <t>1.4.1</t>
  </si>
  <si>
    <t>Кредиты</t>
  </si>
  <si>
    <t>Облигационные займы</t>
  </si>
  <si>
    <t>Векселя</t>
  </si>
  <si>
    <t>Займы организаций</t>
  </si>
  <si>
    <t>2.5.1</t>
  </si>
  <si>
    <t>2.5.2</t>
  </si>
  <si>
    <t>Использование лизинга</t>
  </si>
  <si>
    <t>Прочие привлеченные средства</t>
  </si>
  <si>
    <t xml:space="preserve">Итого </t>
  </si>
  <si>
    <t>млн рублей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</si>
  <si>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</si>
  <si>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</si>
  <si>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</si>
  <si>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</si>
  <si>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</si>
  <si>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</si>
  <si>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</si>
  <si>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</si>
  <si>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</si>
  <si>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</si>
  <si>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</si>
  <si>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</si>
  <si>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</si>
  <si>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</si>
  <si>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</si>
  <si>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14.1</t>
  </si>
  <si>
    <t>14.3</t>
  </si>
  <si>
    <t>14.2</t>
  </si>
  <si>
    <t>5.3.7</t>
  </si>
  <si>
    <t>прибыль от продажи электрической энергии (мощности) по нерегулируемым ценам</t>
  </si>
  <si>
    <t>недоиспользованная амортизация прошлых лет всего, в том числе:</t>
  </si>
  <si>
    <t>Возврат налога на добавленную стоимость</t>
  </si>
  <si>
    <t>2.5.1.1</t>
  </si>
  <si>
    <t>2.5.2.1</t>
  </si>
  <si>
    <t>3.1</t>
  </si>
  <si>
    <t>3.2</t>
  </si>
  <si>
    <t>3.3</t>
  </si>
  <si>
    <t>4</t>
  </si>
  <si>
    <t xml:space="preserve">инвестиционная составляющая в тарифах, в том числе: </t>
  </si>
  <si>
    <t>от технологического присоединения объектов по производству электрической энергии</t>
  </si>
  <si>
    <t>от технологического присоединения потребителей электрической энергии</t>
  </si>
  <si>
    <t>прочая прибыль</t>
  </si>
  <si>
    <t>амортизация, учтенная в тарифах, всего, в том числе:</t>
  </si>
  <si>
    <t>средства дополнительной эмиссии акций</t>
  </si>
  <si>
    <t>Привлеченные средства, всего, в том числе:</t>
  </si>
  <si>
    <t>Собственные средства всего, в том числе:</t>
  </si>
  <si>
    <t>Амортизация основных средств всего, в том числе:</t>
  </si>
  <si>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Указываются наименование органа исполнительной власти и реквизиты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</si>
  <si>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t>к решению ______________ от «__» _________ г. №__________</t>
    </r>
    <r>
      <rPr>
        <vertAlign val="superscript"/>
        <sz val="14"/>
        <rFont val="Times New Roman"/>
        <family val="1"/>
        <charset val="204"/>
      </rPr>
      <t>2)</t>
    </r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</si>
  <si>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Указывается номер приложения к решению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</si>
  <si>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t>МВ×А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</si>
  <si>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Мвар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</si>
  <si>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км ЛЭП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</si>
  <si>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МВт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</si>
  <si>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наименование вида деятельности</t>
    </r>
    <r>
      <rPr>
        <vertAlign val="superscript"/>
        <sz val="12"/>
        <rFont val="Times New Roman"/>
        <family val="1"/>
        <charset val="204"/>
      </rPr>
      <t>6)</t>
    </r>
  </si>
  <si>
    <t>Бюджетное финансирование, всего, в том числе:</t>
  </si>
  <si>
    <t>средства федерального бюджета, всего, в том числе:</t>
  </si>
  <si>
    <t>средства консолидированного бюджета субъекта Российской Федерации, всего, в том числе:</t>
  </si>
  <si>
    <t>прибыль от технологического присоединения, в том числе:</t>
  </si>
  <si>
    <t>средства федерального бюджета, недоиспользованные в прошлых периодах</t>
  </si>
  <si>
    <t>средства консолидированного бюджета субъекта Российской Федерации, недоиспользованные в прошлых периодах</t>
  </si>
  <si>
    <r>
      <t>МВ×А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</si>
  <si>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Мвар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</si>
  <si>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км ЛЭП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</si>
  <si>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МВт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</si>
  <si>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 xml:space="preserve">Шт 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</si>
  <si>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t xml:space="preserve"> Шт    6)</t>
  </si>
  <si>
    <r>
      <t xml:space="preserve">Шт 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</si>
  <si>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 xml:space="preserve"> Шт </t>
    </r>
    <r>
      <rPr>
        <vertAlign val="superscript"/>
        <sz val="12"/>
        <color rgb="FF000000"/>
        <rFont val="Times New Roman"/>
        <family val="1"/>
        <charset val="204"/>
      </rPr>
      <t>)</t>
    </r>
  </si>
  <si>
    <r>
      <t>передача эл/энергии    наименование вида деятельности</t>
    </r>
    <r>
      <rPr>
        <vertAlign val="superscript"/>
        <sz val="12"/>
        <rFont val="Times New Roman"/>
        <family val="1"/>
        <charset val="204"/>
      </rPr>
      <t xml:space="preserve">6)   </t>
    </r>
  </si>
  <si>
    <r>
      <rPr>
        <vertAlign val="superscript"/>
        <sz val="8"/>
        <rFont val="Times New Roman"/>
        <family val="1"/>
        <charset val="204"/>
      </rPr>
      <t>1)</t>
    </r>
    <r>
      <rPr>
        <sz val="8"/>
        <rFont val="Times New Roman"/>
        <family val="1"/>
        <charset val="204"/>
      </rPr>
      <t xml:space="preserve"> Указывается номер приложения к решению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</si>
  <si>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8"/>
        <rFont val="Times New Roman"/>
        <family val="1"/>
        <charset val="204"/>
      </rPr>
      <t>2)</t>
    </r>
    <r>
      <rPr>
        <sz val="8"/>
        <rFont val="Times New Roman"/>
        <family val="1"/>
        <charset val="204"/>
      </rPr>
      <t xml:space="preserve"> Указываются наименование органа исполнительной власти и реквизиты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</si>
  <si>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t>Идентификатор инвестиционного проекта</t>
  </si>
  <si>
    <t>ВСЕГО по АО "ХГЭС"</t>
  </si>
  <si>
    <t>Техническое перевооружение и реконструкция (за счет амортизации)</t>
  </si>
  <si>
    <t>Объекты, не входящие в смету строек, в т.ч.</t>
  </si>
  <si>
    <t xml:space="preserve">Автотранспорт </t>
  </si>
  <si>
    <t>11.16</t>
  </si>
  <si>
    <t>11.17</t>
  </si>
  <si>
    <t>11.18</t>
  </si>
  <si>
    <t>11.19</t>
  </si>
  <si>
    <t>11.20</t>
  </si>
  <si>
    <t>11.21</t>
  </si>
  <si>
    <t>Акционерное общество " Хабаровская горэлектросеть"</t>
  </si>
  <si>
    <t>14.4</t>
  </si>
  <si>
    <t>14.5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</si>
  <si>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в базисном уровне цен, млн рублей (без НДС)</t>
    </r>
  </si>
  <si>
    <t xml:space="preserve">км ВЛ
</t>
  </si>
  <si>
    <t>км КЛ</t>
  </si>
  <si>
    <t>Строительство, разитие сетей (строительство за счет иных источников-12% НВВ, реконструкция, модернизация)</t>
  </si>
  <si>
    <t>2</t>
  </si>
  <si>
    <t>иных источников финансирования( За счет платы то технологическому присоединению)</t>
  </si>
  <si>
    <t>3.4</t>
  </si>
  <si>
    <t>3.5</t>
  </si>
  <si>
    <t>Приложение  № 2</t>
  </si>
  <si>
    <t>Приложение  № 1</t>
  </si>
  <si>
    <r>
      <t>МВ×А</t>
    </r>
    <r>
      <rPr>
        <vertAlign val="superscript"/>
        <sz val="10"/>
        <rFont val="Times New Roman"/>
        <family val="1"/>
        <charset val="204"/>
      </rPr>
      <t>4)</t>
    </r>
  </si>
  <si>
    <r>
      <t>Мвар</t>
    </r>
    <r>
      <rPr>
        <vertAlign val="superscript"/>
        <sz val="10"/>
        <rFont val="Times New Roman"/>
        <family val="1"/>
        <charset val="204"/>
      </rPr>
      <t>4)</t>
    </r>
  </si>
  <si>
    <r>
      <t>км ВЛ
 2-цеп</t>
    </r>
    <r>
      <rPr>
        <vertAlign val="superscript"/>
        <sz val="10"/>
        <rFont val="Times New Roman"/>
        <family val="1"/>
        <charset val="204"/>
      </rPr>
      <t>4)</t>
    </r>
  </si>
  <si>
    <r>
      <t>МВт</t>
    </r>
    <r>
      <rPr>
        <vertAlign val="superscript"/>
        <sz val="10"/>
        <rFont val="Times New Roman"/>
        <family val="1"/>
        <charset val="204"/>
      </rPr>
      <t>4)</t>
    </r>
  </si>
  <si>
    <r>
      <t xml:space="preserve">Шт </t>
    </r>
    <r>
      <rPr>
        <vertAlign val="superscript"/>
        <sz val="10"/>
        <color rgb="FF000000"/>
        <rFont val="Times New Roman"/>
        <family val="1"/>
        <charset val="204"/>
      </rPr>
      <t>4)</t>
    </r>
  </si>
  <si>
    <r>
      <t>км КЛ</t>
    </r>
    <r>
      <rPr>
        <vertAlign val="superscript"/>
        <sz val="10"/>
        <rFont val="Times New Roman"/>
        <family val="1"/>
        <charset val="204"/>
      </rPr>
      <t>4)</t>
    </r>
  </si>
  <si>
    <t>УТВЕРЖДАЮ</t>
  </si>
  <si>
    <t xml:space="preserve">                                                                                  План принятия основных средств и нематериальных активов к бухгалтерскому учету</t>
  </si>
  <si>
    <t xml:space="preserve">                                                              План ввода основных средств </t>
  </si>
  <si>
    <t xml:space="preserve">План ввода основных средств                                                                                                                       </t>
  </si>
  <si>
    <t>Утверждаю:</t>
  </si>
  <si>
    <t>к решению ______________ от «__» _________ г. №__________</t>
  </si>
  <si>
    <t>УТВЕРЖДАЮ:</t>
  </si>
  <si>
    <r>
      <t>_</t>
    </r>
    <r>
      <rPr>
        <u/>
        <sz val="16"/>
        <color theme="1"/>
        <rFont val="Times New Roman"/>
        <family val="1"/>
        <charset val="204"/>
      </rPr>
      <t>Хабаровский край</t>
    </r>
    <r>
      <rPr>
        <sz val="12"/>
        <color theme="1"/>
        <rFont val="Times New Roman"/>
        <family val="1"/>
        <charset val="204"/>
      </rPr>
      <t/>
    </r>
  </si>
  <si>
    <t>Показатель общего числа исполненных в рамках инвестиционной программы обязательств сетевой организации по осуществлению тенологического присоединения (шт)</t>
  </si>
  <si>
    <t xml:space="preserve">Показатель замены Трансформаторных подстанций(МВА) </t>
  </si>
  <si>
    <t>Показатель замены линий электропередачи 6-0,4кВ (км)</t>
  </si>
  <si>
    <t>Показатель объема финансовых потребностей необходимых для реализации мероприятий, направленных на выполнение предписаний органов исполнительной власти, млн.руб</t>
  </si>
  <si>
    <t>Показатель объема финансовых потребностей необходимых для реализации мероприятий, направленных на хозяйственное обеспечение деятельности сетевой организации, млн.руб</t>
  </si>
  <si>
    <t>Показатель объема финансовых потребностей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электроэнергетики, млн. руб.</t>
  </si>
  <si>
    <t>Показатель увеличения мощности силовых трансформаторов на подстанциях в рамках осущствления технологического присоединеня к электриеским сетям, МВА</t>
  </si>
  <si>
    <t>показатель увеличения протяженности линий электропередачи в рамках осуществления технологического присоединения к эл.сетям 6-0,4кВ,  км</t>
  </si>
  <si>
    <t xml:space="preserve">Показатель заметы систем учета , шт </t>
  </si>
  <si>
    <t xml:space="preserve">Раздел 3. Цели реализации инвестиционных проектов сетевой организации                                    </t>
  </si>
  <si>
    <t>2.1.1</t>
  </si>
  <si>
    <t>Приложение №3</t>
  </si>
  <si>
    <t>Приложение  №4</t>
  </si>
  <si>
    <t>Приложение  № 5</t>
  </si>
  <si>
    <t>Приложение  №7</t>
  </si>
  <si>
    <t>Приложение  №8</t>
  </si>
  <si>
    <t>Раздел 1.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</si>
  <si>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</si>
  <si>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Квартал</t>
  </si>
  <si>
    <r>
      <t xml:space="preserve"> Шт 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</si>
  <si>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</t>
    </r>
  </si>
  <si>
    <t xml:space="preserve">     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 </t>
  </si>
  <si>
    <t xml:space="preserve">     более 3 лет, то после столбца 4.3.6 настоящая форма дополняется новыми столбцами, аналогичными столбцам 4.3.1 - 4.3.6,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</si>
  <si>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t xml:space="preserve">     менее 3 лет, то в настоящей форме удаляются столбцы 4.3.1 - 4.3.6  или 4.2.1 - 4.3.6.</t>
  </si>
  <si>
    <r>
      <rPr>
        <vertAlign val="superscript"/>
        <sz val="12"/>
        <rFont val="Times New Roman"/>
        <family val="1"/>
        <charset val="204"/>
      </rPr>
      <t xml:space="preserve">4) </t>
    </r>
    <r>
      <rPr>
        <sz val="12"/>
        <rFont val="Times New Roman"/>
        <family val="1"/>
        <charset val="204"/>
      </rPr>
      <t>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24.</t>
    </r>
  </si>
  <si>
    <t>Акционерное общество "Хабаровская горэлектросеть"</t>
  </si>
  <si>
    <t xml:space="preserve">                                     </t>
  </si>
  <si>
    <t xml:space="preserve">                                  </t>
  </si>
  <si>
    <t>Приложение №3.1</t>
  </si>
  <si>
    <t>Раздел 3. Источники финансирования инвестиционной программы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</si>
  <si>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И.Ю. Максимова            </t>
  </si>
  <si>
    <t>Расходы на создание систем учета электрической энергии</t>
  </si>
  <si>
    <t>И.Ю. Максимова</t>
  </si>
  <si>
    <t>Приложение №3.4</t>
  </si>
  <si>
    <t>Приложение №3.3</t>
  </si>
  <si>
    <t>Приложение №3.2</t>
  </si>
  <si>
    <t>Директор АО "ХГЭС"</t>
  </si>
  <si>
    <t>Реконструкция подстанций</t>
  </si>
  <si>
    <t>И.Ю. Макстмова</t>
  </si>
  <si>
    <t>Директор АО"ХГЭС"</t>
  </si>
  <si>
    <r>
      <t xml:space="preserve">                    Плановые показатели реализации инвестиционной программы                                                               </t>
    </r>
    <r>
      <rPr>
        <b/>
        <sz val="12"/>
        <color rgb="FF000000"/>
        <rFont val="Times New Roman"/>
        <family val="1"/>
        <charset val="204"/>
      </rPr>
      <t>И.Ю. Максимова</t>
    </r>
    <r>
      <rPr>
        <b/>
        <sz val="16"/>
        <color rgb="FF000000"/>
        <rFont val="Times New Roman"/>
        <family val="1"/>
        <charset val="204"/>
      </rPr>
      <t xml:space="preserve">                    </t>
    </r>
  </si>
  <si>
    <t>1.3.1</t>
  </si>
  <si>
    <t>Костенко Е.Г.</t>
  </si>
  <si>
    <t>Номер группы инвестиционных проектов</t>
  </si>
  <si>
    <t>1,2,3,4</t>
  </si>
  <si>
    <t>Приложение  № _6_</t>
  </si>
  <si>
    <t>Приложение  № 5.1</t>
  </si>
  <si>
    <t>Приложение  № 5.2</t>
  </si>
  <si>
    <t>Модернизация мнемосхемы оперативно-диспетчерской службы</t>
  </si>
  <si>
    <t>Новое строительство (за счет амортизации)</t>
  </si>
  <si>
    <t>Электрические линии, в т.ч.</t>
  </si>
  <si>
    <t>Подстанции, в т.ч.</t>
  </si>
  <si>
    <t>Строительство распределительного пункта РП-6кВ</t>
  </si>
  <si>
    <t>Строительство трансформаторной подстанции ТП-1 6/0.4кВ 1*1000 кВА в т.ч. ПИР</t>
  </si>
  <si>
    <t>Строительство трансформаторной подстанции ТП-2 6/0.4кВ 1*1000 кВА в т.ч. ПИР</t>
  </si>
  <si>
    <t>1.3.2</t>
  </si>
  <si>
    <t>2.2.1</t>
  </si>
  <si>
    <t>2.2.2</t>
  </si>
  <si>
    <t>2.2.3</t>
  </si>
  <si>
    <t>Р_ХГЭС_1</t>
  </si>
  <si>
    <t>P_ХГЭС_2</t>
  </si>
  <si>
    <t>Р_ХГЭС_4</t>
  </si>
  <si>
    <t>Р_ХГЭС_3</t>
  </si>
  <si>
    <t>Р_ХГЭС_5</t>
  </si>
  <si>
    <t>План 
на 01.01.2025 года</t>
  </si>
  <si>
    <t>иных источников финансирования (За счет платы то технологическому присоединению)</t>
  </si>
  <si>
    <t>Утвержденный план 
года 2025</t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</si>
  <si>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года 2026</t>
    </r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</si>
  <si>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года 2027</t>
    </r>
  </si>
  <si>
    <t>Утвержденный план                                  года 2028</t>
  </si>
  <si>
    <t>Утвержденный план                                                     года 2029</t>
  </si>
  <si>
    <t>План 
на 01.01.2025</t>
  </si>
  <si>
    <t>год 2025</t>
  </si>
  <si>
    <t>год 2026</t>
  </si>
  <si>
    <t>год 2027</t>
  </si>
  <si>
    <t>год 2028</t>
  </si>
  <si>
    <t>год 2029</t>
  </si>
  <si>
    <t>Строительство КВЛ 6/0,4кВ</t>
  </si>
  <si>
    <t xml:space="preserve"> на год _2025</t>
  </si>
  <si>
    <t>5.3</t>
  </si>
  <si>
    <t>9.1</t>
  </si>
  <si>
    <t xml:space="preserve"> на год _2026</t>
  </si>
  <si>
    <t>Исполнитель : Коршунова Ю.В. 8914-548-6216</t>
  </si>
  <si>
    <t xml:space="preserve"> на год _2027</t>
  </si>
  <si>
    <t xml:space="preserve"> на год _2028</t>
  </si>
  <si>
    <t xml:space="preserve"> на год _2029</t>
  </si>
  <si>
    <t>Начальник  ПЭО</t>
  </si>
  <si>
    <t>Е.В. Абраменко</t>
  </si>
  <si>
    <t>Год 2025</t>
  </si>
  <si>
    <t>Год 2026</t>
  </si>
  <si>
    <t>Год 2027</t>
  </si>
  <si>
    <t>Год 2028</t>
  </si>
  <si>
    <t>Год 2029</t>
  </si>
  <si>
    <r>
      <t xml:space="preserve">               Раздел 2. План принятия основных средств и нематериальных активов к бухгалтерскому учету на год _</t>
    </r>
    <r>
      <rPr>
        <b/>
        <u/>
        <sz val="14"/>
        <color theme="1"/>
        <rFont val="Times New Roman"/>
        <family val="1"/>
        <charset val="204"/>
      </rPr>
      <t>2025</t>
    </r>
    <r>
      <rPr>
        <b/>
        <sz val="14"/>
        <color theme="1"/>
        <rFont val="Times New Roman"/>
        <family val="1"/>
        <charset val="204"/>
      </rPr>
      <t xml:space="preserve"> с распределенеием по кварталам                                                                                                                               УТВЕРЖДАЮ</t>
    </r>
  </si>
  <si>
    <r>
      <t xml:space="preserve">               Раздел 2. План принятия основных средств и нематериальных активов к бухгалтерскому учету на год _</t>
    </r>
    <r>
      <rPr>
        <b/>
        <u/>
        <sz val="14"/>
        <color theme="1"/>
        <rFont val="Times New Roman"/>
        <family val="1"/>
        <charset val="204"/>
      </rPr>
      <t>2026</t>
    </r>
    <r>
      <rPr>
        <b/>
        <sz val="14"/>
        <color theme="1"/>
        <rFont val="Times New Roman"/>
        <family val="1"/>
        <charset val="204"/>
      </rPr>
      <t xml:space="preserve"> с распределенеием по кварталам                                                                                                                               УТВЕРЖДАЮ</t>
    </r>
  </si>
  <si>
    <r>
      <t xml:space="preserve">               Раздел 2. План принятия основных средств и нематериальных активов к бухгалтерскому учету на год _</t>
    </r>
    <r>
      <rPr>
        <b/>
        <u/>
        <sz val="14"/>
        <color theme="1"/>
        <rFont val="Times New Roman"/>
        <family val="1"/>
        <charset val="204"/>
      </rPr>
      <t>2027</t>
    </r>
    <r>
      <rPr>
        <b/>
        <sz val="14"/>
        <color theme="1"/>
        <rFont val="Times New Roman"/>
        <family val="1"/>
        <charset val="204"/>
      </rPr>
      <t xml:space="preserve"> с распределенеием по кварталам                                                                                                                               УТВЕРЖДАЮ</t>
    </r>
  </si>
  <si>
    <r>
      <t xml:space="preserve">               Раздел 2. План принятия основных средств и нематериальных активов к бухгалтерскому учету на год _</t>
    </r>
    <r>
      <rPr>
        <b/>
        <u/>
        <sz val="14"/>
        <color theme="1"/>
        <rFont val="Times New Roman"/>
        <family val="1"/>
        <charset val="204"/>
      </rPr>
      <t>2028</t>
    </r>
    <r>
      <rPr>
        <b/>
        <sz val="14"/>
        <color theme="1"/>
        <rFont val="Times New Roman"/>
        <family val="1"/>
        <charset val="204"/>
      </rPr>
      <t xml:space="preserve"> с распределенеием по кварталам                                                                                                                               УТВЕРЖДАЮ</t>
    </r>
  </si>
  <si>
    <r>
      <t xml:space="preserve">               Раздел 2. План принятия основных средств и нематериальных активов к бухгалтерскому учету на год _</t>
    </r>
    <r>
      <rPr>
        <b/>
        <u/>
        <sz val="14"/>
        <color theme="1"/>
        <rFont val="Times New Roman"/>
        <family val="1"/>
        <charset val="204"/>
      </rPr>
      <t>2029</t>
    </r>
    <r>
      <rPr>
        <b/>
        <sz val="14"/>
        <color theme="1"/>
        <rFont val="Times New Roman"/>
        <family val="1"/>
        <charset val="204"/>
      </rPr>
      <t xml:space="preserve"> с распределенеием по кварталам                                                                                                                               УТВЕРЖДАЮ</t>
    </r>
  </si>
  <si>
    <t>Приложение  № 5.3</t>
  </si>
  <si>
    <t>Приложение  № 5.4</t>
  </si>
  <si>
    <t>Начальник ПЭО</t>
  </si>
  <si>
    <t>1,2,3,6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</si>
</sst>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</numFmts>
  <fonts count="78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b/>
      <sz val="14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color indexed="62"/>
      <name val="Arial Cyr"/>
      <family val="2"/>
      <charset val="204"/>
    </font>
    <font>
      <sz val="10"/>
      <name val="Arial Cyr"/>
      <family val="2"/>
      <charset val="204"/>
    </font>
    <font>
      <sz val="10"/>
      <name val="Arial Narrow"/>
      <family val="2"/>
      <charset val="204"/>
    </font>
    <font>
      <sz val="10"/>
      <name val="Times New Roman CYR"/>
      <charset val="204"/>
    </font>
    <font>
      <vertAlign val="superscript"/>
      <sz val="12"/>
      <color rgb="FF000000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lv"/>
      <charset val="204"/>
    </font>
    <font>
      <vertAlign val="superscript"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b/>
      <sz val="12"/>
      <name val="Times New Roman CYR"/>
    </font>
    <font>
      <sz val="12"/>
      <color rgb="FF000000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89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2" fillId="0" borderId="0"/>
    <xf numFmtId="0" fontId="12" fillId="0" borderId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3" fillId="0" borderId="0"/>
    <xf numFmtId="0" fontId="33" fillId="0" borderId="0"/>
    <xf numFmtId="0" fontId="12" fillId="0" borderId="0"/>
    <xf numFmtId="0" fontId="11" fillId="0" borderId="0"/>
    <xf numFmtId="0" fontId="38" fillId="0" borderId="0"/>
    <xf numFmtId="0" fontId="38" fillId="0" borderId="0"/>
    <xf numFmtId="164" fontId="11" fillId="0" borderId="0" applyFont="0" applyFill="0" applyBorder="0" applyAlignment="0" applyProtection="0"/>
    <xf numFmtId="165" fontId="38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0" fillId="0" borderId="0"/>
    <xf numFmtId="0" fontId="9" fillId="0" borderId="0"/>
    <xf numFmtId="0" fontId="43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46" fillId="0" borderId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7" fillId="0" borderId="0"/>
    <xf numFmtId="0" fontId="12" fillId="0" borderId="0"/>
    <xf numFmtId="9" fontId="38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7" fillId="0" borderId="0"/>
    <xf numFmtId="0" fontId="6" fillId="0" borderId="0"/>
    <xf numFmtId="0" fontId="32" fillId="0" borderId="0"/>
    <xf numFmtId="0" fontId="5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32" fillId="0" borderId="0"/>
    <xf numFmtId="0" fontId="1" fillId="0" borderId="0"/>
    <xf numFmtId="0" fontId="38" fillId="0" borderId="0"/>
    <xf numFmtId="9" fontId="52" fillId="0" borderId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4" fillId="0" borderId="0" applyFont="0" applyFill="0" applyBorder="0" applyAlignment="0" applyProtection="0"/>
    <xf numFmtId="166" fontId="4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/>
    <xf numFmtId="164" fontId="43" fillId="0" borderId="0" applyFont="0" applyFill="0" applyBorder="0" applyAlignment="0" applyProtection="0"/>
    <xf numFmtId="0" fontId="47" fillId="0" borderId="0"/>
    <xf numFmtId="0" fontId="63" fillId="0" borderId="0"/>
    <xf numFmtId="0" fontId="47" fillId="0" borderId="0"/>
    <xf numFmtId="0" fontId="47" fillId="0" borderId="0"/>
  </cellStyleXfs>
  <cellXfs count="524">
    <xf numFmtId="0" fontId="0" fillId="0" borderId="0" xfId="0"/>
    <xf numFmtId="0" fontId="12" fillId="0" borderId="0" xfId="0" applyFont="1"/>
    <xf numFmtId="0" fontId="13" fillId="0" borderId="0" xfId="46" applyFont="1" applyFill="1" applyBorder="1" applyAlignment="1"/>
    <xf numFmtId="0" fontId="34" fillId="0" borderId="0" xfId="45" applyFont="1" applyFill="1" applyBorder="1" applyAlignment="1">
      <alignment vertical="center"/>
    </xf>
    <xf numFmtId="0" fontId="12" fillId="0" borderId="0" xfId="0" applyFont="1" applyBorder="1"/>
    <xf numFmtId="0" fontId="12" fillId="0" borderId="0" xfId="0" applyFont="1" applyFill="1" applyBorder="1" applyAlignment="1">
      <alignment horizontal="center" vertical="center" textRotation="90" wrapText="1"/>
    </xf>
    <xf numFmtId="0" fontId="44" fillId="0" borderId="0" xfId="55" applyFont="1"/>
    <xf numFmtId="0" fontId="44" fillId="0" borderId="0" xfId="55" applyFont="1" applyAlignment="1">
      <alignment vertical="center"/>
    </xf>
    <xf numFmtId="0" fontId="45" fillId="0" borderId="0" xfId="55" applyFont="1"/>
    <xf numFmtId="0" fontId="36" fillId="0" borderId="0" xfId="55" applyFont="1"/>
    <xf numFmtId="0" fontId="44" fillId="0" borderId="0" xfId="55" applyFont="1" applyBorder="1"/>
    <xf numFmtId="0" fontId="39" fillId="0" borderId="0" xfId="0" applyFont="1" applyFill="1" applyAlignment="1"/>
    <xf numFmtId="0" fontId="37" fillId="0" borderId="0" xfId="55" applyFont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 textRotation="90" wrapText="1"/>
    </xf>
    <xf numFmtId="0" fontId="12" fillId="0" borderId="0" xfId="0" applyFont="1" applyFill="1"/>
    <xf numFmtId="0" fontId="41" fillId="0" borderId="0" xfId="55" applyFont="1" applyAlignment="1">
      <alignment vertical="center"/>
    </xf>
    <xf numFmtId="0" fontId="36" fillId="0" borderId="0" xfId="55" applyFont="1" applyAlignment="1">
      <alignment vertical="top"/>
    </xf>
    <xf numFmtId="49" fontId="35" fillId="0" borderId="10" xfId="45" applyNumberFormat="1" applyFont="1" applyFill="1" applyBorder="1" applyAlignment="1">
      <alignment horizontal="center" vertical="center"/>
    </xf>
    <xf numFmtId="0" fontId="12" fillId="0" borderId="0" xfId="0" applyFont="1"/>
    <xf numFmtId="0" fontId="12" fillId="0" borderId="0" xfId="0" applyFont="1"/>
    <xf numFmtId="0" fontId="13" fillId="0" borderId="0" xfId="0" applyFont="1" applyFill="1" applyAlignment="1">
      <alignment horizontal="center"/>
    </xf>
    <xf numFmtId="0" fontId="35" fillId="0" borderId="0" xfId="45" applyFont="1" applyFill="1" applyBorder="1" applyAlignment="1">
      <alignment horizontal="center" vertical="center"/>
    </xf>
    <xf numFmtId="49" fontId="50" fillId="24" borderId="0" xfId="57" applyNumberFormat="1" applyFont="1" applyFill="1" applyAlignment="1">
      <alignment horizontal="center" vertical="center"/>
    </xf>
    <xf numFmtId="0" fontId="12" fillId="24" borderId="0" xfId="57" applyFont="1" applyFill="1" applyAlignment="1">
      <alignment wrapText="1"/>
    </xf>
    <xf numFmtId="0" fontId="12" fillId="24" borderId="0" xfId="57" applyFont="1" applyFill="1"/>
    <xf numFmtId="0" fontId="51" fillId="24" borderId="0" xfId="58" applyFont="1" applyFill="1" applyAlignment="1">
      <alignment vertical="center" wrapText="1"/>
    </xf>
    <xf numFmtId="0" fontId="40" fillId="24" borderId="0" xfId="272" applyFont="1" applyFill="1" applyAlignment="1">
      <alignment horizontal="justify"/>
    </xf>
    <xf numFmtId="0" fontId="34" fillId="0" borderId="0" xfId="44" applyFont="1" applyFill="1" applyBorder="1" applyAlignment="1"/>
    <xf numFmtId="0" fontId="13" fillId="0" borderId="0" xfId="0" applyFont="1" applyAlignment="1">
      <alignment wrapText="1"/>
    </xf>
    <xf numFmtId="0" fontId="39" fillId="0" borderId="0" xfId="37" applyFont="1" applyFill="1" applyAlignment="1">
      <alignment horizontal="right" vertical="center"/>
    </xf>
    <xf numFmtId="0" fontId="39" fillId="0" borderId="0" xfId="37" applyFont="1" applyFill="1" applyAlignment="1">
      <alignment horizontal="right"/>
    </xf>
    <xf numFmtId="0" fontId="41" fillId="0" borderId="0" xfId="55" applyFont="1" applyFill="1" applyAlignment="1">
      <alignment vertical="center"/>
    </xf>
    <xf numFmtId="0" fontId="36" fillId="0" borderId="0" xfId="55" applyFont="1" applyFill="1" applyAlignment="1">
      <alignment vertical="top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40" fillId="0" borderId="0" xfId="55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46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35" fillId="0" borderId="0" xfId="45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44" fillId="0" borderId="0" xfId="55" applyFont="1"/>
    <xf numFmtId="0" fontId="12" fillId="0" borderId="10" xfId="0" applyFont="1" applyFill="1" applyBorder="1" applyAlignment="1">
      <alignment vertical="center"/>
    </xf>
    <xf numFmtId="164" fontId="12" fillId="0" borderId="10" xfId="57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 indent="1"/>
    </xf>
    <xf numFmtId="0" fontId="12" fillId="0" borderId="10" xfId="57" applyFont="1" applyFill="1" applyBorder="1" applyAlignment="1">
      <alignment horizontal="left" vertical="center" wrapText="1" indent="3"/>
    </xf>
    <xf numFmtId="0" fontId="12" fillId="0" borderId="10" xfId="57" applyFont="1" applyFill="1" applyBorder="1" applyAlignment="1">
      <alignment horizontal="left" vertical="center" wrapText="1" indent="5"/>
    </xf>
    <xf numFmtId="0" fontId="12" fillId="24" borderId="0" xfId="57" applyFont="1" applyFill="1" applyAlignment="1">
      <alignment horizontal="right"/>
    </xf>
    <xf numFmtId="49" fontId="55" fillId="24" borderId="10" xfId="57" applyNumberFormat="1" applyFont="1" applyFill="1" applyBorder="1" applyAlignment="1">
      <alignment horizontal="center" vertical="center"/>
    </xf>
    <xf numFmtId="0" fontId="55" fillId="24" borderId="10" xfId="57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45" fillId="0" borderId="0" xfId="0" applyFont="1" applyFill="1" applyAlignment="1">
      <alignment vertical="top" wrapText="1"/>
    </xf>
    <xf numFmtId="0" fontId="12" fillId="0" borderId="0" xfId="46" applyFont="1" applyFill="1" applyBorder="1" applyAlignment="1">
      <alignment vertical="center"/>
    </xf>
    <xf numFmtId="0" fontId="40" fillId="0" borderId="0" xfId="55" applyFont="1" applyBorder="1"/>
    <xf numFmtId="0" fontId="56" fillId="0" borderId="10" xfId="45" applyFont="1" applyFill="1" applyBorder="1" applyAlignment="1">
      <alignment horizontal="center" vertical="center" textRotation="90" wrapText="1"/>
    </xf>
    <xf numFmtId="0" fontId="40" fillId="0" borderId="0" xfId="55" applyFont="1" applyFill="1" applyBorder="1" applyAlignment="1">
      <alignment horizontal="center" vertical="top"/>
    </xf>
    <xf numFmtId="0" fontId="12" fillId="0" borderId="0" xfId="46" applyFont="1" applyFill="1" applyBorder="1" applyAlignment="1">
      <alignment vertical="top"/>
    </xf>
    <xf numFmtId="0" fontId="12" fillId="0" borderId="0" xfId="0" applyFont="1" applyFill="1" applyAlignment="1">
      <alignment vertical="top"/>
    </xf>
    <xf numFmtId="0" fontId="36" fillId="0" borderId="0" xfId="55" applyFont="1"/>
    <xf numFmtId="0" fontId="40" fillId="0" borderId="0" xfId="55" applyFont="1" applyFill="1" applyAlignment="1">
      <alignment horizontal="center" vertical="center"/>
    </xf>
    <xf numFmtId="0" fontId="12" fillId="0" borderId="0" xfId="0" applyFont="1" applyFill="1"/>
    <xf numFmtId="0" fontId="13" fillId="0" borderId="0" xfId="0" applyFont="1" applyFill="1" applyAlignment="1">
      <alignment horizontal="center"/>
    </xf>
    <xf numFmtId="0" fontId="12" fillId="0" borderId="0" xfId="0" applyNumberFormat="1" applyFont="1" applyFill="1"/>
    <xf numFmtId="0" fontId="12" fillId="0" borderId="0" xfId="0" applyNumberFormat="1" applyFont="1" applyFill="1" applyBorder="1"/>
    <xf numFmtId="0" fontId="39" fillId="0" borderId="0" xfId="37" applyNumberFormat="1" applyFont="1" applyFill="1" applyBorder="1" applyAlignment="1">
      <alignment horizontal="right" vertical="center"/>
    </xf>
    <xf numFmtId="0" fontId="39" fillId="0" borderId="0" xfId="37" applyNumberFormat="1" applyFont="1" applyFill="1" applyBorder="1" applyAlignment="1">
      <alignment horizontal="right"/>
    </xf>
    <xf numFmtId="0" fontId="42" fillId="0" borderId="0" xfId="0" applyNumberFormat="1" applyFont="1" applyFill="1" applyAlignment="1">
      <alignment horizontal="center" vertical="center"/>
    </xf>
    <xf numFmtId="0" fontId="42" fillId="0" borderId="0" xfId="0" applyNumberFormat="1" applyFont="1" applyFill="1" applyBorder="1" applyAlignment="1">
      <alignment horizontal="center" vertical="center"/>
    </xf>
    <xf numFmtId="0" fontId="40" fillId="0" borderId="0" xfId="55" applyNumberFormat="1" applyFont="1" applyFill="1" applyAlignment="1">
      <alignment horizontal="center" vertical="center"/>
    </xf>
    <xf numFmtId="0" fontId="36" fillId="0" borderId="0" xfId="55" applyNumberFormat="1" applyFont="1" applyFill="1" applyAlignment="1">
      <alignment horizontal="center" vertical="top"/>
    </xf>
    <xf numFmtId="4" fontId="12" fillId="0" borderId="10" xfId="0" applyNumberFormat="1" applyFont="1" applyFill="1" applyBorder="1" applyAlignment="1">
      <alignment horizontal="center" vertical="center" wrapText="1"/>
    </xf>
    <xf numFmtId="4" fontId="12" fillId="0" borderId="1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/>
    <xf numFmtId="0" fontId="12" fillId="0" borderId="0" xfId="0" applyFont="1" applyFill="1"/>
    <xf numFmtId="0" fontId="42" fillId="0" borderId="0" xfId="0" applyFont="1" applyFill="1" applyAlignment="1"/>
    <xf numFmtId="0" fontId="35" fillId="0" borderId="19" xfId="45" applyFont="1" applyFill="1" applyBorder="1" applyAlignment="1">
      <alignment horizontal="center" vertical="center" textRotation="90" wrapText="1"/>
    </xf>
    <xf numFmtId="49" fontId="35" fillId="0" borderId="19" xfId="45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2" fontId="50" fillId="0" borderId="0" xfId="0" applyNumberFormat="1" applyFont="1" applyFill="1" applyBorder="1"/>
    <xf numFmtId="0" fontId="12" fillId="0" borderId="13" xfId="0" applyFont="1" applyFill="1" applyBorder="1" applyAlignment="1">
      <alignment vertical="center" wrapText="1"/>
    </xf>
    <xf numFmtId="0" fontId="12" fillId="0" borderId="0" xfId="0" applyFont="1" applyFill="1"/>
    <xf numFmtId="0" fontId="60" fillId="0" borderId="10" xfId="0" applyFont="1" applyFill="1" applyBorder="1" applyAlignment="1">
      <alignment vertical="center" wrapText="1"/>
    </xf>
    <xf numFmtId="0" fontId="12" fillId="0" borderId="0" xfId="0" applyFont="1" applyFill="1"/>
    <xf numFmtId="0" fontId="0" fillId="0" borderId="0" xfId="0" applyFill="1"/>
    <xf numFmtId="0" fontId="12" fillId="0" borderId="0" xfId="0" applyFont="1" applyFill="1"/>
    <xf numFmtId="0" fontId="60" fillId="0" borderId="13" xfId="0" applyFont="1" applyFill="1" applyBorder="1" applyAlignment="1">
      <alignment vertical="center" wrapText="1"/>
    </xf>
    <xf numFmtId="0" fontId="12" fillId="0" borderId="10" xfId="57" applyNumberFormat="1" applyFont="1" applyFill="1" applyBorder="1" applyAlignment="1">
      <alignment horizontal="center" vertical="center" wrapText="1"/>
    </xf>
    <xf numFmtId="0" fontId="12" fillId="0" borderId="10" xfId="57" applyNumberFormat="1" applyFont="1" applyFill="1" applyBorder="1" applyAlignment="1">
      <alignment horizontal="left" vertical="center" wrapText="1"/>
    </xf>
    <xf numFmtId="0" fontId="12" fillId="0" borderId="10" xfId="57" applyNumberFormat="1" applyFont="1" applyFill="1" applyBorder="1" applyAlignment="1">
      <alignment horizontal="left" vertical="center" wrapText="1" indent="1"/>
    </xf>
    <xf numFmtId="4" fontId="12" fillId="0" borderId="10" xfId="57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/>
    <xf numFmtId="2" fontId="35" fillId="0" borderId="10" xfId="45" applyNumberFormat="1" applyFont="1" applyFill="1" applyBorder="1" applyAlignment="1">
      <alignment horizontal="center" vertical="center"/>
    </xf>
    <xf numFmtId="0" fontId="50" fillId="0" borderId="0" xfId="0" applyFont="1"/>
    <xf numFmtId="0" fontId="70" fillId="0" borderId="0" xfId="0" applyFont="1"/>
    <xf numFmtId="0" fontId="50" fillId="0" borderId="0" xfId="0" applyFont="1" applyFill="1"/>
    <xf numFmtId="0" fontId="61" fillId="0" borderId="10" xfId="0" applyNumberFormat="1" applyFont="1" applyFill="1" applyBorder="1" applyAlignment="1">
      <alignment horizontal="center" vertical="center" wrapText="1"/>
    </xf>
    <xf numFmtId="2" fontId="61" fillId="0" borderId="10" xfId="0" applyNumberFormat="1" applyFont="1" applyFill="1" applyBorder="1" applyAlignment="1">
      <alignment horizontal="center" vertical="center" wrapText="1"/>
    </xf>
    <xf numFmtId="0" fontId="62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2" fontId="6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2" fontId="35" fillId="0" borderId="19" xfId="45" applyNumberFormat="1" applyFont="1" applyFill="1" applyBorder="1" applyAlignment="1">
      <alignment horizontal="center" vertical="center"/>
    </xf>
    <xf numFmtId="0" fontId="37" fillId="0" borderId="0" xfId="55" applyFont="1" applyAlignment="1">
      <alignment vertical="top"/>
    </xf>
    <xf numFmtId="2" fontId="61" fillId="0" borderId="19" xfId="0" applyNumberFormat="1" applyFont="1" applyFill="1" applyBorder="1" applyAlignment="1">
      <alignment horizontal="center" vertical="center" wrapText="1"/>
    </xf>
    <xf numFmtId="49" fontId="55" fillId="24" borderId="18" xfId="57" applyNumberFormat="1" applyFont="1" applyFill="1" applyBorder="1" applyAlignment="1">
      <alignment horizontal="center" vertical="center"/>
    </xf>
    <xf numFmtId="49" fontId="55" fillId="24" borderId="19" xfId="57" applyNumberFormat="1" applyFont="1" applyFill="1" applyBorder="1" applyAlignment="1">
      <alignment horizontal="center" vertical="center"/>
    </xf>
    <xf numFmtId="4" fontId="12" fillId="0" borderId="19" xfId="57" applyNumberFormat="1" applyFont="1" applyFill="1" applyBorder="1" applyAlignment="1">
      <alignment horizontal="center" vertical="center" wrapText="1"/>
    </xf>
    <xf numFmtId="49" fontId="50" fillId="0" borderId="18" xfId="0" applyNumberFormat="1" applyFont="1" applyFill="1" applyBorder="1" applyAlignment="1">
      <alignment horizontal="center" vertical="center"/>
    </xf>
    <xf numFmtId="0" fontId="12" fillId="0" borderId="19" xfId="57" applyNumberFormat="1" applyFont="1" applyFill="1" applyBorder="1" applyAlignment="1">
      <alignment horizontal="left" vertical="center" wrapText="1"/>
    </xf>
    <xf numFmtId="0" fontId="12" fillId="0" borderId="19" xfId="57" applyNumberFormat="1" applyFont="1" applyFill="1" applyBorder="1" applyAlignment="1">
      <alignment horizontal="left" vertical="center" wrapText="1" indent="1"/>
    </xf>
    <xf numFmtId="164" fontId="12" fillId="0" borderId="19" xfId="57" applyNumberFormat="1" applyFont="1" applyFill="1" applyBorder="1" applyAlignment="1">
      <alignment horizontal="left" vertical="center" wrapText="1"/>
    </xf>
    <xf numFmtId="49" fontId="50" fillId="0" borderId="33" xfId="0" applyNumberFormat="1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left" vertical="center" wrapText="1" indent="1"/>
    </xf>
    <xf numFmtId="164" fontId="12" fillId="0" borderId="34" xfId="57" applyNumberFormat="1" applyFont="1" applyFill="1" applyBorder="1" applyAlignment="1">
      <alignment horizontal="left" vertical="center" wrapText="1"/>
    </xf>
    <xf numFmtId="164" fontId="12" fillId="0" borderId="35" xfId="57" applyNumberFormat="1" applyFont="1" applyFill="1" applyBorder="1" applyAlignment="1">
      <alignment horizontal="left" vertical="center" wrapText="1"/>
    </xf>
    <xf numFmtId="0" fontId="42" fillId="0" borderId="0" xfId="0" applyNumberFormat="1" applyFont="1" applyFill="1" applyBorder="1" applyAlignment="1">
      <alignment horizontal="right" vertical="center"/>
    </xf>
    <xf numFmtId="0" fontId="12" fillId="0" borderId="34" xfId="0" applyNumberFormat="1" applyFont="1" applyFill="1" applyBorder="1" applyAlignment="1">
      <alignment horizontal="center" vertical="center" wrapText="1"/>
    </xf>
    <xf numFmtId="0" fontId="40" fillId="0" borderId="0" xfId="55" applyFont="1" applyFill="1" applyAlignment="1">
      <alignment vertical="center"/>
    </xf>
    <xf numFmtId="0" fontId="13" fillId="24" borderId="26" xfId="57" applyFont="1" applyFill="1" applyBorder="1" applyAlignment="1">
      <alignment horizontal="center" vertical="center" wrapText="1"/>
    </xf>
    <xf numFmtId="0" fontId="76" fillId="24" borderId="26" xfId="57" applyFont="1" applyFill="1" applyBorder="1" applyAlignment="1">
      <alignment horizontal="center" vertical="center" wrapText="1"/>
    </xf>
    <xf numFmtId="0" fontId="13" fillId="24" borderId="27" xfId="57" applyFont="1" applyFill="1" applyBorder="1" applyAlignment="1">
      <alignment horizontal="center" vertical="center" wrapText="1"/>
    </xf>
    <xf numFmtId="0" fontId="13" fillId="24" borderId="10" xfId="57" applyFont="1" applyFill="1" applyBorder="1" applyAlignment="1">
      <alignment horizontal="center" vertical="center" wrapText="1"/>
    </xf>
    <xf numFmtId="0" fontId="13" fillId="24" borderId="19" xfId="57" applyFont="1" applyFill="1" applyBorder="1" applyAlignment="1">
      <alignment horizontal="center" vertical="center" wrapText="1"/>
    </xf>
    <xf numFmtId="49" fontId="50" fillId="0" borderId="39" xfId="0" applyNumberFormat="1" applyFont="1" applyFill="1" applyBorder="1" applyAlignment="1">
      <alignment horizontal="center" vertical="center" wrapText="1"/>
    </xf>
    <xf numFmtId="0" fontId="12" fillId="0" borderId="47" xfId="0" applyNumberFormat="1" applyFont="1" applyFill="1" applyBorder="1" applyAlignment="1">
      <alignment horizontal="center" vertical="center" textRotation="90" wrapText="1"/>
    </xf>
    <xf numFmtId="0" fontId="12" fillId="0" borderId="49" xfId="0" applyNumberFormat="1" applyFont="1" applyFill="1" applyBorder="1" applyAlignment="1">
      <alignment horizontal="center" vertical="center" textRotation="90" wrapText="1"/>
    </xf>
    <xf numFmtId="0" fontId="12" fillId="0" borderId="50" xfId="0" applyNumberFormat="1" applyFont="1" applyFill="1" applyBorder="1" applyAlignment="1">
      <alignment horizontal="center" vertical="center" textRotation="90" wrapText="1"/>
    </xf>
    <xf numFmtId="0" fontId="37" fillId="0" borderId="0" xfId="55" applyFont="1" applyBorder="1" applyAlignment="1">
      <alignment horizontal="center" vertical="center" wrapText="1"/>
    </xf>
    <xf numFmtId="0" fontId="44" fillId="0" borderId="0" xfId="55" applyFont="1"/>
    <xf numFmtId="0" fontId="40" fillId="0" borderId="0" xfId="55" applyFont="1" applyAlignment="1">
      <alignment vertical="center"/>
    </xf>
    <xf numFmtId="4" fontId="71" fillId="0" borderId="10" xfId="55" applyNumberFormat="1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vertical="top" wrapText="1"/>
    </xf>
    <xf numFmtId="0" fontId="37" fillId="0" borderId="0" xfId="55" applyFont="1" applyBorder="1" applyAlignment="1">
      <alignment horizontal="center" vertical="center" wrapText="1"/>
    </xf>
    <xf numFmtId="0" fontId="36" fillId="0" borderId="0" xfId="55" applyFont="1"/>
    <xf numFmtId="0" fontId="35" fillId="0" borderId="0" xfId="45" applyFont="1" applyFill="1" applyBorder="1" applyAlignment="1">
      <alignment horizontal="center" vertical="center" textRotation="90" wrapText="1"/>
    </xf>
    <xf numFmtId="0" fontId="77" fillId="0" borderId="0" xfId="45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37" fillId="0" borderId="0" xfId="55" applyFont="1" applyAlignment="1">
      <alignment vertical="center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/>
    <xf numFmtId="0" fontId="50" fillId="0" borderId="51" xfId="0" applyFont="1" applyFill="1" applyBorder="1" applyAlignment="1">
      <alignment horizontal="center" vertical="center" textRotation="90" wrapText="1"/>
    </xf>
    <xf numFmtId="0" fontId="50" fillId="0" borderId="11" xfId="0" applyFont="1" applyFill="1" applyBorder="1" applyAlignment="1">
      <alignment horizontal="center" vertical="center" textRotation="90" wrapText="1"/>
    </xf>
    <xf numFmtId="0" fontId="50" fillId="0" borderId="46" xfId="0" applyFont="1" applyFill="1" applyBorder="1" applyAlignment="1">
      <alignment horizontal="center" vertical="center" textRotation="90" wrapText="1"/>
    </xf>
    <xf numFmtId="0" fontId="50" fillId="0" borderId="17" xfId="0" applyFont="1" applyFill="1" applyBorder="1" applyAlignment="1">
      <alignment horizontal="center" vertical="center" textRotation="90" wrapText="1"/>
    </xf>
    <xf numFmtId="0" fontId="50" fillId="0" borderId="22" xfId="0" applyFont="1" applyFill="1" applyBorder="1" applyAlignment="1">
      <alignment horizontal="center" vertical="center" textRotation="90" wrapText="1"/>
    </xf>
    <xf numFmtId="0" fontId="12" fillId="0" borderId="0" xfId="0" applyFont="1" applyFill="1"/>
    <xf numFmtId="0" fontId="50" fillId="0" borderId="0" xfId="0" applyFont="1" applyFill="1" applyAlignment="1">
      <alignment wrapText="1"/>
    </xf>
    <xf numFmtId="0" fontId="50" fillId="0" borderId="0" xfId="0" applyFont="1" applyFill="1" applyAlignment="1">
      <alignment vertical="center" wrapText="1"/>
    </xf>
    <xf numFmtId="0" fontId="12" fillId="0" borderId="10" xfId="57" applyNumberFormat="1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/>
    <xf numFmtId="0" fontId="12" fillId="0" borderId="0" xfId="0" applyNumberFormat="1" applyFont="1" applyFill="1" applyBorder="1" applyAlignment="1">
      <alignment horizontal="center" vertical="center" wrapText="1"/>
    </xf>
    <xf numFmtId="49" fontId="71" fillId="0" borderId="19" xfId="55" applyNumberFormat="1" applyFont="1" applyBorder="1" applyAlignment="1">
      <alignment horizontal="center"/>
    </xf>
    <xf numFmtId="49" fontId="71" fillId="0" borderId="19" xfId="55" applyNumberFormat="1" applyFont="1" applyFill="1" applyBorder="1" applyAlignment="1">
      <alignment horizontal="center"/>
    </xf>
    <xf numFmtId="4" fontId="71" fillId="0" borderId="34" xfId="55" applyNumberFormat="1" applyFont="1" applyFill="1" applyBorder="1" applyAlignment="1">
      <alignment horizontal="center"/>
    </xf>
    <xf numFmtId="49" fontId="71" fillId="0" borderId="35" xfId="55" applyNumberFormat="1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70" fillId="0" borderId="0" xfId="0" applyFont="1" applyAlignment="1">
      <alignment horizontal="right"/>
    </xf>
    <xf numFmtId="0" fontId="12" fillId="0" borderId="3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34" xfId="0" applyFont="1" applyFill="1" applyBorder="1" applyAlignment="1">
      <alignment horizontal="center" vertical="center" textRotation="90" wrapText="1"/>
    </xf>
    <xf numFmtId="0" fontId="35" fillId="0" borderId="10" xfId="45" applyFont="1" applyFill="1" applyBorder="1" applyAlignment="1">
      <alignment horizontal="center" vertical="center" wrapText="1"/>
    </xf>
    <xf numFmtId="0" fontId="35" fillId="0" borderId="18" xfId="45" applyFont="1" applyFill="1" applyBorder="1" applyAlignment="1">
      <alignment horizontal="center" vertical="center"/>
    </xf>
    <xf numFmtId="0" fontId="35" fillId="0" borderId="20" xfId="45" applyFont="1" applyFill="1" applyBorder="1" applyAlignment="1">
      <alignment horizontal="center" vertical="center"/>
    </xf>
    <xf numFmtId="0" fontId="50" fillId="0" borderId="0" xfId="0" applyFont="1" applyFill="1" applyAlignment="1">
      <alignment vertical="top" wrapText="1"/>
    </xf>
    <xf numFmtId="49" fontId="12" fillId="0" borderId="39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4" fontId="13" fillId="0" borderId="13" xfId="0" applyNumberFormat="1" applyFont="1" applyFill="1" applyBorder="1" applyAlignment="1">
      <alignment horizontal="center" vertical="center" wrapText="1"/>
    </xf>
    <xf numFmtId="0" fontId="12" fillId="0" borderId="57" xfId="0" applyNumberFormat="1" applyFont="1" applyFill="1" applyBorder="1" applyAlignment="1">
      <alignment horizontal="center" vertical="center" textRotation="90" wrapText="1"/>
    </xf>
    <xf numFmtId="0" fontId="12" fillId="0" borderId="58" xfId="0" applyNumberFormat="1" applyFont="1" applyFill="1" applyBorder="1" applyAlignment="1">
      <alignment horizontal="center" vertical="center" textRotation="90" wrapText="1"/>
    </xf>
    <xf numFmtId="0" fontId="12" fillId="0" borderId="57" xfId="0" applyFont="1" applyFill="1" applyBorder="1" applyAlignment="1">
      <alignment horizontal="center" vertical="center" textRotation="90" wrapText="1"/>
    </xf>
    <xf numFmtId="0" fontId="12" fillId="0" borderId="35" xfId="0" applyFont="1" applyFill="1" applyBorder="1" applyAlignment="1">
      <alignment horizontal="center" vertical="center" textRotation="90" wrapText="1"/>
    </xf>
    <xf numFmtId="0" fontId="12" fillId="0" borderId="32" xfId="0" applyFont="1" applyFill="1" applyBorder="1" applyAlignment="1">
      <alignment horizontal="center" vertical="center" textRotation="90" wrapText="1"/>
    </xf>
    <xf numFmtId="0" fontId="12" fillId="0" borderId="33" xfId="0" applyFont="1" applyFill="1" applyBorder="1" applyAlignment="1">
      <alignment horizontal="center" vertical="center" textRotation="90" wrapText="1"/>
    </xf>
    <xf numFmtId="49" fontId="50" fillId="0" borderId="40" xfId="0" applyNumberFormat="1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50" fillId="0" borderId="40" xfId="0" applyNumberFormat="1" applyFont="1" applyFill="1" applyBorder="1" applyAlignment="1">
      <alignment horizontal="center" vertical="center" wrapText="1"/>
    </xf>
    <xf numFmtId="0" fontId="50" fillId="0" borderId="24" xfId="0" applyNumberFormat="1" applyFont="1" applyFill="1" applyBorder="1" applyAlignment="1">
      <alignment horizontal="center" vertical="center" wrapText="1"/>
    </xf>
    <xf numFmtId="0" fontId="50" fillId="0" borderId="41" xfId="0" applyNumberFormat="1" applyFont="1" applyFill="1" applyBorder="1" applyAlignment="1">
      <alignment horizontal="center" vertical="center" wrapText="1"/>
    </xf>
    <xf numFmtId="0" fontId="50" fillId="0" borderId="48" xfId="0" applyNumberFormat="1" applyFont="1" applyFill="1" applyBorder="1" applyAlignment="1">
      <alignment horizontal="center" vertical="center" wrapText="1"/>
    </xf>
    <xf numFmtId="0" fontId="50" fillId="0" borderId="25" xfId="0" applyNumberFormat="1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34" xfId="37" applyFont="1" applyFill="1" applyBorder="1" applyAlignment="1">
      <alignment horizontal="center" vertical="center" textRotation="90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4" fontId="71" fillId="0" borderId="13" xfId="55" applyNumberFormat="1" applyFont="1" applyFill="1" applyBorder="1" applyAlignment="1">
      <alignment horizontal="center"/>
    </xf>
    <xf numFmtId="49" fontId="71" fillId="0" borderId="38" xfId="55" applyNumberFormat="1" applyFont="1" applyFill="1" applyBorder="1" applyAlignment="1">
      <alignment horizontal="center"/>
    </xf>
    <xf numFmtId="0" fontId="12" fillId="0" borderId="47" xfId="0" applyFont="1" applyFill="1" applyBorder="1" applyAlignment="1">
      <alignment vertical="center" wrapText="1"/>
    </xf>
    <xf numFmtId="0" fontId="35" fillId="0" borderId="33" xfId="45" applyFont="1" applyFill="1" applyBorder="1" applyAlignment="1">
      <alignment horizontal="center" vertical="center"/>
    </xf>
    <xf numFmtId="0" fontId="35" fillId="0" borderId="34" xfId="45" applyFont="1" applyFill="1" applyBorder="1" applyAlignment="1">
      <alignment horizontal="center" vertical="center"/>
    </xf>
    <xf numFmtId="49" fontId="35" fillId="0" borderId="34" xfId="45" applyNumberFormat="1" applyFont="1" applyFill="1" applyBorder="1" applyAlignment="1">
      <alignment horizontal="center" vertical="center"/>
    </xf>
    <xf numFmtId="49" fontId="35" fillId="0" borderId="35" xfId="45" applyNumberFormat="1" applyFont="1" applyFill="1" applyBorder="1" applyAlignment="1">
      <alignment horizontal="center" vertical="center"/>
    </xf>
    <xf numFmtId="2" fontId="62" fillId="0" borderId="13" xfId="0" applyNumberFormat="1" applyFont="1" applyFill="1" applyBorder="1" applyAlignment="1">
      <alignment horizontal="center" vertical="center" wrapText="1"/>
    </xf>
    <xf numFmtId="0" fontId="62" fillId="0" borderId="13" xfId="0" applyNumberFormat="1" applyFont="1" applyFill="1" applyBorder="1" applyAlignment="1">
      <alignment horizontal="center" vertical="center" wrapText="1"/>
    </xf>
    <xf numFmtId="0" fontId="50" fillId="0" borderId="40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top" wrapText="1"/>
    </xf>
    <xf numFmtId="49" fontId="50" fillId="0" borderId="24" xfId="0" applyNumberFormat="1" applyFont="1" applyFill="1" applyBorder="1" applyAlignment="1">
      <alignment horizontal="center" vertical="center" wrapText="1"/>
    </xf>
    <xf numFmtId="49" fontId="50" fillId="0" borderId="25" xfId="0" applyNumberFormat="1" applyFont="1" applyFill="1" applyBorder="1" applyAlignment="1">
      <alignment horizontal="center" vertical="center" wrapText="1"/>
    </xf>
    <xf numFmtId="2" fontId="62" fillId="0" borderId="26" xfId="0" applyNumberFormat="1" applyFont="1" applyFill="1" applyBorder="1" applyAlignment="1">
      <alignment horizontal="center" vertical="center" wrapText="1"/>
    </xf>
    <xf numFmtId="2" fontId="62" fillId="0" borderId="23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right"/>
    </xf>
    <xf numFmtId="0" fontId="12" fillId="0" borderId="0" xfId="283"/>
    <xf numFmtId="0" fontId="12" fillId="0" borderId="0" xfId="283" applyFont="1" applyFill="1"/>
    <xf numFmtId="0" fontId="12" fillId="0" borderId="0" xfId="283" applyFont="1"/>
    <xf numFmtId="0" fontId="12" fillId="0" borderId="0" xfId="283" applyFont="1" applyFill="1" applyBorder="1" applyAlignment="1">
      <alignment horizontal="center" vertical="center" textRotation="90" wrapText="1"/>
    </xf>
    <xf numFmtId="0" fontId="12" fillId="0" borderId="10" xfId="283" applyFont="1" applyBorder="1" applyAlignment="1">
      <alignment horizontal="center" vertical="center"/>
    </xf>
    <xf numFmtId="2" fontId="12" fillId="0" borderId="10" xfId="283" applyNumberFormat="1" applyFont="1" applyFill="1" applyBorder="1" applyAlignment="1">
      <alignment horizontal="center" vertical="center" wrapText="1"/>
    </xf>
    <xf numFmtId="0" fontId="12" fillId="0" borderId="10" xfId="283" applyBorder="1" applyAlignment="1">
      <alignment horizontal="center" vertical="center"/>
    </xf>
    <xf numFmtId="0" fontId="39" fillId="0" borderId="0" xfId="0" applyFont="1" applyFill="1"/>
    <xf numFmtId="0" fontId="42" fillId="0" borderId="0" xfId="0" applyFont="1" applyFill="1" applyAlignment="1">
      <alignment horizontal="center" wrapText="1"/>
    </xf>
    <xf numFmtId="0" fontId="42" fillId="0" borderId="0" xfId="0" applyFont="1" applyFill="1"/>
    <xf numFmtId="2" fontId="61" fillId="0" borderId="10" xfId="0" applyNumberFormat="1" applyFont="1" applyFill="1" applyBorder="1" applyAlignment="1">
      <alignment horizontal="center" vertical="center"/>
    </xf>
    <xf numFmtId="2" fontId="61" fillId="0" borderId="19" xfId="0" applyNumberFormat="1" applyFont="1" applyFill="1" applyBorder="1" applyAlignment="1">
      <alignment horizontal="center" vertical="center"/>
    </xf>
    <xf numFmtId="49" fontId="50" fillId="0" borderId="28" xfId="0" applyNumberFormat="1" applyFont="1" applyFill="1" applyBorder="1" applyAlignment="1">
      <alignment horizontal="center" vertical="center" wrapText="1"/>
    </xf>
    <xf numFmtId="0" fontId="12" fillId="0" borderId="26" xfId="0" applyNumberFormat="1" applyFont="1" applyFill="1" applyBorder="1" applyAlignment="1">
      <alignment horizontal="center" vertical="center" wrapText="1"/>
    </xf>
    <xf numFmtId="4" fontId="71" fillId="0" borderId="10" xfId="55" applyNumberFormat="1" applyFont="1" applyFill="1" applyBorder="1" applyAlignment="1">
      <alignment horizontal="center" vertical="center"/>
    </xf>
    <xf numFmtId="49" fontId="71" fillId="0" borderId="19" xfId="55" applyNumberFormat="1" applyFont="1" applyBorder="1" applyAlignment="1">
      <alignment horizontal="center" vertical="center"/>
    </xf>
    <xf numFmtId="49" fontId="71" fillId="0" borderId="19" xfId="55" applyNumberFormat="1" applyFont="1" applyFill="1" applyBorder="1" applyAlignment="1">
      <alignment horizontal="center" vertical="center"/>
    </xf>
    <xf numFmtId="4" fontId="71" fillId="0" borderId="34" xfId="55" applyNumberFormat="1" applyFont="1" applyFill="1" applyBorder="1" applyAlignment="1">
      <alignment horizontal="center" vertical="center"/>
    </xf>
    <xf numFmtId="2" fontId="62" fillId="0" borderId="12" xfId="0" applyNumberFormat="1" applyFont="1" applyFill="1" applyBorder="1" applyAlignment="1">
      <alignment horizontal="center" vertical="center" wrapText="1"/>
    </xf>
    <xf numFmtId="2" fontId="62" fillId="0" borderId="45" xfId="0" applyNumberFormat="1" applyFont="1" applyFill="1" applyBorder="1" applyAlignment="1">
      <alignment horizontal="center" vertical="center" wrapText="1"/>
    </xf>
    <xf numFmtId="2" fontId="62" fillId="0" borderId="15" xfId="0" applyNumberFormat="1" applyFont="1" applyFill="1" applyBorder="1" applyAlignment="1">
      <alignment horizontal="center" vertical="center" wrapText="1"/>
    </xf>
    <xf numFmtId="2" fontId="61" fillId="0" borderId="15" xfId="0" applyNumberFormat="1" applyFont="1" applyFill="1" applyBorder="1" applyAlignment="1">
      <alignment horizontal="center" vertical="center" wrapText="1"/>
    </xf>
    <xf numFmtId="2" fontId="62" fillId="0" borderId="28" xfId="0" applyNumberFormat="1" applyFont="1" applyFill="1" applyBorder="1" applyAlignment="1">
      <alignment horizontal="center" vertical="center" wrapText="1"/>
    </xf>
    <xf numFmtId="2" fontId="62" fillId="0" borderId="27" xfId="0" applyNumberFormat="1" applyFont="1" applyFill="1" applyBorder="1" applyAlignment="1">
      <alignment horizontal="center" vertical="center" wrapText="1"/>
    </xf>
    <xf numFmtId="2" fontId="62" fillId="0" borderId="18" xfId="0" applyNumberFormat="1" applyFont="1" applyFill="1" applyBorder="1" applyAlignment="1">
      <alignment horizontal="center" vertical="center" wrapText="1"/>
    </xf>
    <xf numFmtId="2" fontId="62" fillId="0" borderId="19" xfId="0" applyNumberFormat="1" applyFont="1" applyFill="1" applyBorder="1" applyAlignment="1">
      <alignment horizontal="center" vertical="center" wrapText="1"/>
    </xf>
    <xf numFmtId="2" fontId="61" fillId="0" borderId="18" xfId="0" applyNumberFormat="1" applyFont="1" applyFill="1" applyBorder="1" applyAlignment="1">
      <alignment horizontal="center" vertical="center" wrapText="1"/>
    </xf>
    <xf numFmtId="2" fontId="62" fillId="0" borderId="29" xfId="0" applyNumberFormat="1" applyFont="1" applyFill="1" applyBorder="1" applyAlignment="1">
      <alignment horizontal="center" vertical="center" wrapText="1"/>
    </xf>
    <xf numFmtId="2" fontId="61" fillId="0" borderId="12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35" fillId="0" borderId="10" xfId="45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 textRotation="90" wrapText="1"/>
    </xf>
    <xf numFmtId="1" fontId="35" fillId="0" borderId="10" xfId="45" applyNumberFormat="1" applyFont="1" applyFill="1" applyBorder="1" applyAlignment="1">
      <alignment horizontal="center" vertical="center"/>
    </xf>
    <xf numFmtId="0" fontId="12" fillId="0" borderId="47" xfId="0" applyNumberFormat="1" applyFont="1" applyFill="1" applyBorder="1" applyAlignment="1">
      <alignment horizontal="center" vertical="center" wrapText="1"/>
    </xf>
    <xf numFmtId="4" fontId="12" fillId="0" borderId="47" xfId="0" applyNumberFormat="1" applyFont="1" applyFill="1" applyBorder="1" applyAlignment="1">
      <alignment horizontal="center" vertical="center" wrapText="1"/>
    </xf>
    <xf numFmtId="4" fontId="13" fillId="0" borderId="47" xfId="0" applyNumberFormat="1" applyFont="1" applyFill="1" applyBorder="1" applyAlignment="1">
      <alignment horizontal="center" vertical="center" wrapText="1"/>
    </xf>
    <xf numFmtId="4" fontId="12" fillId="0" borderId="49" xfId="0" applyNumberFormat="1" applyFont="1" applyFill="1" applyBorder="1" applyAlignment="1">
      <alignment horizontal="center" vertical="center" wrapText="1"/>
    </xf>
    <xf numFmtId="2" fontId="35" fillId="24" borderId="10" xfId="45" applyNumberFormat="1" applyFont="1" applyFill="1" applyBorder="1" applyAlignment="1">
      <alignment horizontal="center" vertical="center"/>
    </xf>
    <xf numFmtId="49" fontId="12" fillId="0" borderId="57" xfId="0" applyNumberFormat="1" applyFont="1" applyFill="1" applyBorder="1" applyAlignment="1">
      <alignment horizontal="center" vertical="center" wrapText="1"/>
    </xf>
    <xf numFmtId="2" fontId="35" fillId="0" borderId="47" xfId="45" applyNumberFormat="1" applyFont="1" applyFill="1" applyBorder="1" applyAlignment="1">
      <alignment horizontal="center" vertical="center"/>
    </xf>
    <xf numFmtId="2" fontId="35" fillId="0" borderId="49" xfId="45" applyNumberFormat="1" applyFont="1" applyFill="1" applyBorder="1" applyAlignment="1">
      <alignment horizontal="center" vertical="center"/>
    </xf>
    <xf numFmtId="0" fontId="60" fillId="0" borderId="26" xfId="0" applyFont="1" applyFill="1" applyBorder="1" applyAlignment="1">
      <alignment vertical="center" wrapText="1"/>
    </xf>
    <xf numFmtId="2" fontId="35" fillId="0" borderId="26" xfId="45" applyNumberFormat="1" applyFont="1" applyFill="1" applyBorder="1" applyAlignment="1">
      <alignment horizontal="center" vertical="center"/>
    </xf>
    <xf numFmtId="2" fontId="62" fillId="0" borderId="47" xfId="0" applyNumberFormat="1" applyFont="1" applyFill="1" applyBorder="1" applyAlignment="1">
      <alignment horizontal="center" vertical="center" wrapText="1"/>
    </xf>
    <xf numFmtId="0" fontId="61" fillId="0" borderId="47" xfId="0" applyNumberFormat="1" applyFont="1" applyFill="1" applyBorder="1" applyAlignment="1">
      <alignment horizontal="center" vertical="center" wrapText="1"/>
    </xf>
    <xf numFmtId="2" fontId="62" fillId="0" borderId="50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42" fillId="0" borderId="0" xfId="0" applyFont="1" applyFill="1" applyAlignment="1">
      <alignment horizontal="center"/>
    </xf>
    <xf numFmtId="0" fontId="71" fillId="0" borderId="10" xfId="55" applyFont="1" applyBorder="1" applyAlignment="1">
      <alignment horizontal="center" vertical="center" textRotation="90" wrapText="1"/>
    </xf>
    <xf numFmtId="0" fontId="44" fillId="0" borderId="0" xfId="55" applyFont="1" applyAlignment="1">
      <alignment horizontal="center"/>
    </xf>
    <xf numFmtId="0" fontId="37" fillId="0" borderId="0" xfId="55" applyFont="1" applyBorder="1" applyAlignment="1">
      <alignment horizontal="center" vertical="center" wrapText="1"/>
    </xf>
    <xf numFmtId="0" fontId="71" fillId="0" borderId="10" xfId="55" applyFont="1" applyBorder="1" applyAlignment="1">
      <alignment horizontal="center" vertical="center" wrapText="1"/>
    </xf>
    <xf numFmtId="0" fontId="71" fillId="0" borderId="12" xfId="55" applyFont="1" applyBorder="1" applyAlignment="1">
      <alignment horizontal="center" vertical="center" textRotation="90" wrapText="1"/>
    </xf>
    <xf numFmtId="0" fontId="71" fillId="0" borderId="12" xfId="55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35" fillId="0" borderId="10" xfId="45" applyFont="1" applyFill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vertical="center" wrapText="1"/>
    </xf>
    <xf numFmtId="14" fontId="12" fillId="0" borderId="10" xfId="0" applyNumberFormat="1" applyFont="1" applyFill="1" applyBorder="1" applyAlignment="1">
      <alignment horizontal="center" vertical="center" wrapText="1"/>
    </xf>
    <xf numFmtId="4" fontId="12" fillId="0" borderId="34" xfId="0" applyNumberFormat="1" applyFont="1" applyFill="1" applyBorder="1" applyAlignment="1">
      <alignment horizontal="center" vertical="center" wrapText="1"/>
    </xf>
    <xf numFmtId="4" fontId="13" fillId="0" borderId="26" xfId="0" applyNumberFormat="1" applyFont="1" applyFill="1" applyBorder="1" applyAlignment="1">
      <alignment horizontal="center" vertical="center" wrapText="1"/>
    </xf>
    <xf numFmtId="14" fontId="13" fillId="0" borderId="26" xfId="0" applyNumberFormat="1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 vertical="center" wrapText="1"/>
    </xf>
    <xf numFmtId="14" fontId="13" fillId="0" borderId="13" xfId="0" applyNumberFormat="1" applyFont="1" applyFill="1" applyBorder="1" applyAlignment="1">
      <alignment horizontal="center" vertical="center" wrapText="1"/>
    </xf>
    <xf numFmtId="2" fontId="61" fillId="0" borderId="34" xfId="0" applyNumberFormat="1" applyFont="1" applyFill="1" applyBorder="1" applyAlignment="1">
      <alignment horizontal="center" vertical="center" wrapText="1"/>
    </xf>
    <xf numFmtId="2" fontId="61" fillId="0" borderId="34" xfId="0" applyNumberFormat="1" applyFont="1" applyFill="1" applyBorder="1" applyAlignment="1">
      <alignment horizontal="center" vertical="center"/>
    </xf>
    <xf numFmtId="2" fontId="61" fillId="0" borderId="35" xfId="0" applyNumberFormat="1" applyFont="1" applyFill="1" applyBorder="1" applyAlignment="1">
      <alignment horizontal="center" vertical="center"/>
    </xf>
    <xf numFmtId="2" fontId="62" fillId="0" borderId="26" xfId="0" applyNumberFormat="1" applyFont="1" applyFill="1" applyBorder="1" applyAlignment="1">
      <alignment horizontal="center" vertical="center"/>
    </xf>
    <xf numFmtId="2" fontId="62" fillId="0" borderId="10" xfId="0" applyNumberFormat="1" applyFont="1" applyFill="1" applyBorder="1" applyAlignment="1">
      <alignment horizontal="center" vertical="center"/>
    </xf>
    <xf numFmtId="2" fontId="62" fillId="0" borderId="19" xfId="0" applyNumberFormat="1" applyFont="1" applyFill="1" applyBorder="1" applyAlignment="1">
      <alignment horizontal="center" vertical="center"/>
    </xf>
    <xf numFmtId="2" fontId="62" fillId="0" borderId="13" xfId="0" applyNumberFormat="1" applyFont="1" applyFill="1" applyBorder="1" applyAlignment="1">
      <alignment horizontal="center" vertical="center"/>
    </xf>
    <xf numFmtId="14" fontId="12" fillId="0" borderId="34" xfId="0" applyNumberFormat="1" applyFont="1" applyFill="1" applyBorder="1" applyAlignment="1">
      <alignment horizontal="center" vertical="center" wrapText="1"/>
    </xf>
    <xf numFmtId="4" fontId="71" fillId="0" borderId="13" xfId="55" applyNumberFormat="1" applyFont="1" applyFill="1" applyBorder="1" applyAlignment="1">
      <alignment horizontal="center" vertical="center"/>
    </xf>
    <xf numFmtId="4" fontId="71" fillId="0" borderId="26" xfId="55" applyNumberFormat="1" applyFont="1" applyFill="1" applyBorder="1" applyAlignment="1">
      <alignment horizontal="center"/>
    </xf>
    <xf numFmtId="4" fontId="71" fillId="0" borderId="26" xfId="55" applyNumberFormat="1" applyFont="1" applyFill="1" applyBorder="1" applyAlignment="1">
      <alignment horizontal="center" vertical="center"/>
    </xf>
    <xf numFmtId="49" fontId="71" fillId="0" borderId="27" xfId="55" applyNumberFormat="1" applyFont="1" applyBorder="1" applyAlignment="1">
      <alignment horizontal="center"/>
    </xf>
    <xf numFmtId="0" fontId="71" fillId="0" borderId="11" xfId="55" applyFont="1" applyBorder="1" applyAlignment="1">
      <alignment horizontal="center" vertical="center" textRotation="90" wrapText="1"/>
    </xf>
    <xf numFmtId="0" fontId="71" fillId="0" borderId="46" xfId="55" applyFont="1" applyBorder="1" applyAlignment="1">
      <alignment horizontal="center" vertical="center" textRotation="90" wrapText="1"/>
    </xf>
    <xf numFmtId="0" fontId="71" fillId="0" borderId="40" xfId="55" applyFont="1" applyBorder="1" applyAlignment="1">
      <alignment horizontal="center" vertical="center"/>
    </xf>
    <xf numFmtId="0" fontId="71" fillId="0" borderId="24" xfId="55" applyFont="1" applyBorder="1" applyAlignment="1">
      <alignment horizontal="center"/>
    </xf>
    <xf numFmtId="0" fontId="71" fillId="0" borderId="24" xfId="55" applyFont="1" applyBorder="1" applyAlignment="1">
      <alignment horizontal="center" vertical="center"/>
    </xf>
    <xf numFmtId="49" fontId="71" fillId="0" borderId="24" xfId="55" applyNumberFormat="1" applyFont="1" applyBorder="1" applyAlignment="1">
      <alignment horizontal="center"/>
    </xf>
    <xf numFmtId="49" fontId="71" fillId="0" borderId="41" xfId="55" applyNumberFormat="1" applyFont="1" applyBorder="1" applyAlignment="1">
      <alignment horizontal="center"/>
    </xf>
    <xf numFmtId="1" fontId="71" fillId="0" borderId="26" xfId="55" applyNumberFormat="1" applyFont="1" applyFill="1" applyBorder="1" applyAlignment="1">
      <alignment horizontal="center" vertical="center"/>
    </xf>
    <xf numFmtId="1" fontId="71" fillId="0" borderId="10" xfId="55" applyNumberFormat="1" applyFont="1" applyFill="1" applyBorder="1" applyAlignment="1">
      <alignment horizontal="center" vertical="center"/>
    </xf>
    <xf numFmtId="1" fontId="71" fillId="0" borderId="13" xfId="55" applyNumberFormat="1" applyFont="1" applyFill="1" applyBorder="1" applyAlignment="1">
      <alignment horizontal="center"/>
    </xf>
    <xf numFmtId="1" fontId="71" fillId="0" borderId="10" xfId="55" applyNumberFormat="1" applyFont="1" applyFill="1" applyBorder="1" applyAlignment="1">
      <alignment horizontal="center"/>
    </xf>
    <xf numFmtId="1" fontId="71" fillId="0" borderId="34" xfId="55" applyNumberFormat="1" applyFont="1" applyFill="1" applyBorder="1" applyAlignment="1">
      <alignment horizontal="center" vertical="center"/>
    </xf>
    <xf numFmtId="0" fontId="71" fillId="0" borderId="12" xfId="55" applyFont="1" applyBorder="1" applyAlignment="1">
      <alignment vertical="center" textRotation="90" wrapText="1"/>
    </xf>
    <xf numFmtId="49" fontId="71" fillId="0" borderId="27" xfId="55" applyNumberFormat="1" applyFont="1" applyBorder="1" applyAlignment="1">
      <alignment horizontal="center" vertical="center"/>
    </xf>
    <xf numFmtId="1" fontId="71" fillId="0" borderId="13" xfId="55" applyNumberFormat="1" applyFont="1" applyFill="1" applyBorder="1" applyAlignment="1">
      <alignment horizontal="center" vertical="center"/>
    </xf>
    <xf numFmtId="49" fontId="71" fillId="0" borderId="38" xfId="55" applyNumberFormat="1" applyFont="1" applyFill="1" applyBorder="1" applyAlignment="1">
      <alignment horizontal="center" vertical="center"/>
    </xf>
    <xf numFmtId="49" fontId="71" fillId="0" borderId="35" xfId="55" applyNumberFormat="1" applyFont="1" applyFill="1" applyBorder="1" applyAlignment="1">
      <alignment horizontal="center" vertical="center"/>
    </xf>
    <xf numFmtId="2" fontId="35" fillId="0" borderId="13" xfId="45" applyNumberFormat="1" applyFont="1" applyFill="1" applyBorder="1" applyAlignment="1">
      <alignment horizontal="center" vertical="center"/>
    </xf>
    <xf numFmtId="2" fontId="34" fillId="0" borderId="13" xfId="45" applyNumberFormat="1" applyFont="1" applyFill="1" applyBorder="1" applyAlignment="1">
      <alignment horizontal="center" vertical="center"/>
    </xf>
    <xf numFmtId="2" fontId="34" fillId="0" borderId="10" xfId="45" applyNumberFormat="1" applyFont="1" applyFill="1" applyBorder="1" applyAlignment="1">
      <alignment horizontal="center" vertical="center"/>
    </xf>
    <xf numFmtId="2" fontId="34" fillId="0" borderId="19" xfId="45" applyNumberFormat="1" applyFont="1" applyFill="1" applyBorder="1" applyAlignment="1">
      <alignment horizontal="center" vertical="center"/>
    </xf>
    <xf numFmtId="2" fontId="34" fillId="0" borderId="38" xfId="45" applyNumberFormat="1" applyFont="1" applyFill="1" applyBorder="1" applyAlignment="1">
      <alignment horizontal="center" vertical="center"/>
    </xf>
    <xf numFmtId="2" fontId="34" fillId="0" borderId="26" xfId="45" applyNumberFormat="1" applyFont="1" applyFill="1" applyBorder="1" applyAlignment="1">
      <alignment horizontal="center" vertical="center"/>
    </xf>
    <xf numFmtId="2" fontId="34" fillId="0" borderId="27" xfId="45" applyNumberFormat="1" applyFont="1" applyFill="1" applyBorder="1" applyAlignment="1">
      <alignment horizontal="center" vertical="center"/>
    </xf>
    <xf numFmtId="2" fontId="35" fillId="0" borderId="34" xfId="45" applyNumberFormat="1" applyFont="1" applyFill="1" applyBorder="1" applyAlignment="1">
      <alignment horizontal="center" vertical="center"/>
    </xf>
    <xf numFmtId="2" fontId="35" fillId="0" borderId="35" xfId="45" applyNumberFormat="1" applyFont="1" applyFill="1" applyBorder="1" applyAlignment="1">
      <alignment horizontal="center" vertical="center"/>
    </xf>
    <xf numFmtId="0" fontId="35" fillId="0" borderId="11" xfId="45" applyFont="1" applyFill="1" applyBorder="1" applyAlignment="1">
      <alignment horizontal="center" vertical="center" textRotation="90" wrapText="1"/>
    </xf>
    <xf numFmtId="0" fontId="35" fillId="0" borderId="46" xfId="45" applyFont="1" applyFill="1" applyBorder="1" applyAlignment="1">
      <alignment horizontal="center" vertical="center" textRotation="90" wrapText="1"/>
    </xf>
    <xf numFmtId="0" fontId="35" fillId="0" borderId="40" xfId="45" applyFont="1" applyFill="1" applyBorder="1" applyAlignment="1">
      <alignment horizontal="center" vertical="center"/>
    </xf>
    <xf numFmtId="0" fontId="35" fillId="0" borderId="24" xfId="45" applyFont="1" applyFill="1" applyBorder="1" applyAlignment="1">
      <alignment horizontal="center" vertical="center"/>
    </xf>
    <xf numFmtId="49" fontId="35" fillId="0" borderId="24" xfId="45" applyNumberFormat="1" applyFont="1" applyFill="1" applyBorder="1" applyAlignment="1">
      <alignment horizontal="center" vertical="center"/>
    </xf>
    <xf numFmtId="49" fontId="35" fillId="0" borderId="41" xfId="45" applyNumberFormat="1" applyFont="1" applyFill="1" applyBorder="1" applyAlignment="1">
      <alignment horizontal="center" vertical="center"/>
    </xf>
    <xf numFmtId="49" fontId="50" fillId="0" borderId="42" xfId="0" applyNumberFormat="1" applyFont="1" applyFill="1" applyBorder="1" applyAlignment="1">
      <alignment horizontal="center" vertical="center" wrapText="1"/>
    </xf>
    <xf numFmtId="49" fontId="50" fillId="0" borderId="37" xfId="0" applyNumberFormat="1" applyFont="1" applyFill="1" applyBorder="1" applyAlignment="1">
      <alignment horizontal="center" vertical="center" wrapText="1"/>
    </xf>
    <xf numFmtId="49" fontId="50" fillId="0" borderId="55" xfId="0" applyNumberFormat="1" applyFont="1" applyFill="1" applyBorder="1" applyAlignment="1">
      <alignment horizontal="center" vertical="center" wrapText="1"/>
    </xf>
    <xf numFmtId="2" fontId="61" fillId="0" borderId="33" xfId="0" applyNumberFormat="1" applyFont="1" applyFill="1" applyBorder="1" applyAlignment="1">
      <alignment horizontal="center" vertical="center" wrapText="1"/>
    </xf>
    <xf numFmtId="2" fontId="61" fillId="0" borderId="35" xfId="0" applyNumberFormat="1" applyFont="1" applyFill="1" applyBorder="1" applyAlignment="1">
      <alignment horizontal="center" vertical="center" wrapText="1"/>
    </xf>
    <xf numFmtId="2" fontId="61" fillId="0" borderId="63" xfId="0" applyNumberFormat="1" applyFont="1" applyFill="1" applyBorder="1" applyAlignment="1">
      <alignment horizontal="center" vertical="center" wrapText="1"/>
    </xf>
    <xf numFmtId="49" fontId="50" fillId="0" borderId="56" xfId="0" applyNumberFormat="1" applyFont="1" applyFill="1" applyBorder="1" applyAlignment="1">
      <alignment horizontal="center" vertical="center" wrapText="1"/>
    </xf>
    <xf numFmtId="49" fontId="50" fillId="0" borderId="44" xfId="0" applyNumberFormat="1" applyFont="1" applyFill="1" applyBorder="1" applyAlignment="1">
      <alignment horizontal="center" vertical="center" wrapText="1"/>
    </xf>
    <xf numFmtId="2" fontId="62" fillId="0" borderId="34" xfId="0" applyNumberFormat="1" applyFont="1" applyFill="1" applyBorder="1" applyAlignment="1">
      <alignment horizontal="center" vertical="center" wrapText="1"/>
    </xf>
    <xf numFmtId="0" fontId="13" fillId="0" borderId="13" xfId="283" applyFont="1" applyBorder="1" applyAlignment="1">
      <alignment horizontal="center" vertical="center"/>
    </xf>
    <xf numFmtId="2" fontId="13" fillId="0" borderId="13" xfId="283" applyNumberFormat="1" applyFont="1" applyFill="1" applyBorder="1" applyAlignment="1">
      <alignment horizontal="center" vertical="center" wrapText="1"/>
    </xf>
    <xf numFmtId="0" fontId="13" fillId="0" borderId="10" xfId="283" applyFont="1" applyBorder="1" applyAlignment="1">
      <alignment horizontal="center" vertical="center"/>
    </xf>
    <xf numFmtId="2" fontId="13" fillId="0" borderId="10" xfId="283" applyNumberFormat="1" applyFont="1" applyFill="1" applyBorder="1" applyAlignment="1">
      <alignment horizontal="center" vertical="center" wrapText="1"/>
    </xf>
    <xf numFmtId="2" fontId="12" fillId="0" borderId="10" xfId="283" applyNumberFormat="1" applyBorder="1" applyAlignment="1">
      <alignment horizontal="center" vertical="center"/>
    </xf>
    <xf numFmtId="0" fontId="50" fillId="0" borderId="0" xfId="0" applyFont="1" applyAlignment="1">
      <alignment horizontal="left"/>
    </xf>
    <xf numFmtId="0" fontId="12" fillId="0" borderId="60" xfId="0" applyNumberFormat="1" applyFont="1" applyFill="1" applyBorder="1" applyAlignment="1">
      <alignment horizontal="center" vertical="center" wrapText="1"/>
    </xf>
    <xf numFmtId="0" fontId="12" fillId="0" borderId="48" xfId="0" applyNumberFormat="1" applyFont="1" applyFill="1" applyBorder="1" applyAlignment="1">
      <alignment horizontal="center" vertical="center" wrapText="1"/>
    </xf>
    <xf numFmtId="0" fontId="12" fillId="0" borderId="25" xfId="0" applyNumberFormat="1" applyFont="1" applyFill="1" applyBorder="1" applyAlignment="1">
      <alignment horizontal="center" vertical="center" wrapText="1"/>
    </xf>
    <xf numFmtId="0" fontId="12" fillId="0" borderId="59" xfId="0" applyNumberFormat="1" applyFont="1" applyFill="1" applyBorder="1" applyAlignment="1">
      <alignment horizontal="center" vertical="center" wrapText="1"/>
    </xf>
    <xf numFmtId="0" fontId="12" fillId="0" borderId="61" xfId="0" applyNumberFormat="1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56" xfId="0" applyNumberFormat="1" applyFont="1" applyFill="1" applyBorder="1" applyAlignment="1">
      <alignment horizontal="center" vertical="center" wrapText="1"/>
    </xf>
    <xf numFmtId="0" fontId="12" fillId="0" borderId="37" xfId="0" applyNumberFormat="1" applyFont="1" applyFill="1" applyBorder="1" applyAlignment="1">
      <alignment horizontal="center" vertical="center" wrapText="1"/>
    </xf>
    <xf numFmtId="0" fontId="12" fillId="0" borderId="55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12" fillId="0" borderId="42" xfId="0" applyNumberFormat="1" applyFont="1" applyFill="1" applyBorder="1" applyAlignment="1">
      <alignment horizontal="center" vertical="center" textRotation="90" wrapText="1"/>
    </xf>
    <xf numFmtId="49" fontId="12" fillId="0" borderId="43" xfId="0" applyNumberFormat="1" applyFont="1" applyFill="1" applyBorder="1" applyAlignment="1">
      <alignment horizontal="center" vertical="center" textRotation="90" wrapText="1"/>
    </xf>
    <xf numFmtId="49" fontId="12" fillId="0" borderId="57" xfId="0" applyNumberFormat="1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textRotation="90" wrapText="1"/>
    </xf>
    <xf numFmtId="0" fontId="12" fillId="0" borderId="14" xfId="0" applyFont="1" applyFill="1" applyBorder="1" applyAlignment="1">
      <alignment horizontal="center" vertical="center" textRotation="90" wrapText="1"/>
    </xf>
    <xf numFmtId="0" fontId="12" fillId="0" borderId="26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11" xfId="0" applyFont="1" applyFill="1" applyBorder="1" applyAlignment="1">
      <alignment horizontal="center" vertical="center" textRotation="90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42" fillId="0" borderId="0" xfId="0" applyNumberFormat="1" applyFont="1" applyFill="1" applyBorder="1" applyAlignment="1">
      <alignment horizontal="right"/>
    </xf>
    <xf numFmtId="0" fontId="41" fillId="0" borderId="0" xfId="55" applyNumberFormat="1" applyFont="1" applyFill="1" applyBorder="1" applyAlignment="1">
      <alignment horizontal="right" vertical="center"/>
    </xf>
    <xf numFmtId="0" fontId="41" fillId="0" borderId="0" xfId="55" applyNumberFormat="1" applyFont="1" applyFill="1" applyBorder="1" applyAlignment="1">
      <alignment horizontal="right" vertical="top"/>
    </xf>
    <xf numFmtId="0" fontId="65" fillId="0" borderId="0" xfId="0" applyFont="1" applyFill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40" fillId="0" borderId="0" xfId="55" applyFont="1" applyFill="1" applyAlignment="1">
      <alignment horizontal="center" vertical="center"/>
    </xf>
    <xf numFmtId="0" fontId="66" fillId="0" borderId="0" xfId="55" applyFont="1" applyFill="1" applyAlignment="1">
      <alignment horizontal="center" vertical="top"/>
    </xf>
    <xf numFmtId="0" fontId="12" fillId="0" borderId="47" xfId="0" applyFont="1" applyFill="1" applyBorder="1" applyAlignment="1">
      <alignment horizontal="center" vertical="center" textRotation="90" wrapText="1"/>
    </xf>
    <xf numFmtId="0" fontId="50" fillId="0" borderId="37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42" fillId="0" borderId="0" xfId="0" applyFont="1" applyFill="1" applyAlignment="1">
      <alignment horizontal="center"/>
    </xf>
    <xf numFmtId="0" fontId="36" fillId="0" borderId="0" xfId="55" applyFont="1" applyFill="1" applyAlignment="1">
      <alignment horizontal="right" vertical="top"/>
    </xf>
    <xf numFmtId="1" fontId="13" fillId="0" borderId="0" xfId="0" applyNumberFormat="1" applyFont="1" applyFill="1" applyBorder="1" applyAlignment="1">
      <alignment horizontal="center" vertical="top"/>
    </xf>
    <xf numFmtId="0" fontId="12" fillId="0" borderId="30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40" fillId="0" borderId="0" xfId="55" applyFont="1" applyFill="1" applyAlignment="1">
      <alignment horizontal="right" vertical="center"/>
    </xf>
    <xf numFmtId="0" fontId="40" fillId="0" borderId="0" xfId="55" applyFont="1" applyAlignment="1">
      <alignment horizontal="right"/>
    </xf>
    <xf numFmtId="0" fontId="40" fillId="0" borderId="0" xfId="55" applyFont="1" applyAlignment="1">
      <alignment horizontal="right" vertical="center"/>
    </xf>
    <xf numFmtId="0" fontId="36" fillId="0" borderId="0" xfId="55" applyFont="1" applyAlignment="1">
      <alignment horizontal="right" vertical="top"/>
    </xf>
    <xf numFmtId="0" fontId="71" fillId="0" borderId="26" xfId="55" applyFont="1" applyBorder="1" applyAlignment="1">
      <alignment horizontal="center" vertical="center" wrapText="1"/>
    </xf>
    <xf numFmtId="0" fontId="71" fillId="0" borderId="27" xfId="55" applyFont="1" applyBorder="1" applyAlignment="1">
      <alignment horizontal="center" vertical="center" wrapText="1"/>
    </xf>
    <xf numFmtId="0" fontId="71" fillId="0" borderId="10" xfId="55" applyFont="1" applyBorder="1" applyAlignment="1">
      <alignment horizontal="center" vertical="center" wrapText="1"/>
    </xf>
    <xf numFmtId="0" fontId="71" fillId="0" borderId="11" xfId="55" applyFont="1" applyBorder="1" applyAlignment="1">
      <alignment horizontal="center" vertical="center" wrapText="1"/>
    </xf>
    <xf numFmtId="0" fontId="71" fillId="0" borderId="28" xfId="55" applyFont="1" applyBorder="1" applyAlignment="1">
      <alignment horizontal="center" vertical="center" wrapText="1"/>
    </xf>
    <xf numFmtId="0" fontId="71" fillId="0" borderId="18" xfId="55" applyFont="1" applyBorder="1" applyAlignment="1">
      <alignment horizontal="center" vertical="center" wrapText="1"/>
    </xf>
    <xf numFmtId="0" fontId="71" fillId="0" borderId="51" xfId="55" applyFont="1" applyBorder="1" applyAlignment="1">
      <alignment horizontal="center" vertical="center" wrapText="1"/>
    </xf>
    <xf numFmtId="0" fontId="71" fillId="0" borderId="19" xfId="55" applyFont="1" applyBorder="1" applyAlignment="1">
      <alignment horizontal="center" vertical="center" wrapText="1"/>
    </xf>
    <xf numFmtId="0" fontId="71" fillId="0" borderId="10" xfId="55" applyFont="1" applyBorder="1" applyAlignment="1">
      <alignment horizontal="center" vertical="center" textRotation="90" wrapText="1"/>
    </xf>
    <xf numFmtId="0" fontId="71" fillId="0" borderId="19" xfId="55" applyFont="1" applyBorder="1" applyAlignment="1">
      <alignment horizontal="center" vertical="center" textRotation="90" wrapText="1"/>
    </xf>
    <xf numFmtId="0" fontId="39" fillId="0" borderId="0" xfId="0" applyFont="1" applyFill="1" applyAlignment="1">
      <alignment horizontal="center"/>
    </xf>
    <xf numFmtId="0" fontId="71" fillId="0" borderId="12" xfId="55" applyFont="1" applyBorder="1" applyAlignment="1">
      <alignment horizontal="center" vertical="center" wrapText="1"/>
    </xf>
    <xf numFmtId="0" fontId="71" fillId="0" borderId="16" xfId="55" applyFont="1" applyBorder="1" applyAlignment="1">
      <alignment horizontal="center" vertical="center" wrapText="1"/>
    </xf>
    <xf numFmtId="0" fontId="71" fillId="0" borderId="15" xfId="55" applyFont="1" applyBorder="1" applyAlignment="1">
      <alignment horizontal="center" vertical="center" wrapText="1"/>
    </xf>
    <xf numFmtId="0" fontId="44" fillId="0" borderId="0" xfId="55" applyFont="1" applyAlignment="1">
      <alignment horizontal="center"/>
    </xf>
    <xf numFmtId="0" fontId="41" fillId="0" borderId="0" xfId="55" applyFont="1" applyAlignment="1">
      <alignment horizontal="center" vertical="center"/>
    </xf>
    <xf numFmtId="0" fontId="58" fillId="0" borderId="0" xfId="55" applyFont="1" applyAlignment="1">
      <alignment horizontal="center"/>
    </xf>
    <xf numFmtId="0" fontId="36" fillId="0" borderId="0" xfId="55" applyFont="1" applyAlignment="1">
      <alignment horizontal="right" vertical="center"/>
    </xf>
    <xf numFmtId="0" fontId="37" fillId="0" borderId="0" xfId="55" applyFont="1" applyBorder="1" applyAlignment="1">
      <alignment horizontal="center" vertical="center" wrapText="1"/>
    </xf>
    <xf numFmtId="0" fontId="39" fillId="0" borderId="0" xfId="0" applyFont="1" applyFill="1" applyAlignment="1">
      <alignment horizontal="right"/>
    </xf>
    <xf numFmtId="0" fontId="35" fillId="0" borderId="12" xfId="45" applyFont="1" applyFill="1" applyBorder="1" applyAlignment="1">
      <alignment horizontal="center" vertical="center"/>
    </xf>
    <xf numFmtId="0" fontId="35" fillId="0" borderId="16" xfId="45" applyFont="1" applyFill="1" applyBorder="1" applyAlignment="1">
      <alignment horizontal="center" vertical="center"/>
    </xf>
    <xf numFmtId="0" fontId="35" fillId="0" borderId="15" xfId="45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0" fontId="35" fillId="0" borderId="19" xfId="45" applyFont="1" applyFill="1" applyBorder="1" applyAlignment="1">
      <alignment horizontal="center" vertical="center" wrapText="1"/>
    </xf>
    <xf numFmtId="0" fontId="35" fillId="0" borderId="26" xfId="45" applyFont="1" applyFill="1" applyBorder="1" applyAlignment="1">
      <alignment horizontal="center" vertical="center" wrapText="1"/>
    </xf>
    <xf numFmtId="0" fontId="39" fillId="0" borderId="0" xfId="0" applyFont="1" applyAlignment="1">
      <alignment horizontal="right" vertical="center"/>
    </xf>
    <xf numFmtId="0" fontId="39" fillId="0" borderId="0" xfId="0" applyFont="1" applyFill="1" applyAlignment="1">
      <alignment horizontal="right" vertical="center"/>
    </xf>
    <xf numFmtId="0" fontId="65" fillId="0" borderId="0" xfId="0" applyFont="1" applyFill="1" applyAlignment="1">
      <alignment horizontal="center"/>
    </xf>
    <xf numFmtId="0" fontId="74" fillId="0" borderId="0" xfId="44" applyFont="1" applyFill="1" applyBorder="1" applyAlignment="1">
      <alignment horizontal="center" vertical="center"/>
    </xf>
    <xf numFmtId="0" fontId="73" fillId="0" borderId="0" xfId="55" applyFont="1" applyAlignment="1">
      <alignment horizontal="center" vertical="center"/>
    </xf>
    <xf numFmtId="0" fontId="37" fillId="0" borderId="0" xfId="55" applyFont="1" applyAlignment="1">
      <alignment horizontal="center" vertical="center"/>
    </xf>
    <xf numFmtId="0" fontId="35" fillId="0" borderId="29" xfId="45" applyFont="1" applyFill="1" applyBorder="1" applyAlignment="1">
      <alignment horizontal="center" vertical="center"/>
    </xf>
    <xf numFmtId="0" fontId="35" fillId="0" borderId="30" xfId="45" applyFont="1" applyFill="1" applyBorder="1" applyAlignment="1">
      <alignment horizontal="center" vertical="center"/>
    </xf>
    <xf numFmtId="0" fontId="35" fillId="0" borderId="31" xfId="45" applyFont="1" applyFill="1" applyBorder="1" applyAlignment="1">
      <alignment horizontal="center" vertical="center"/>
    </xf>
    <xf numFmtId="0" fontId="13" fillId="0" borderId="0" xfId="46" applyFont="1" applyFill="1" applyBorder="1" applyAlignment="1">
      <alignment horizontal="center"/>
    </xf>
    <xf numFmtId="0" fontId="35" fillId="0" borderId="52" xfId="45" applyFont="1" applyFill="1" applyBorder="1" applyAlignment="1">
      <alignment horizontal="center" vertical="center" wrapText="1"/>
    </xf>
    <xf numFmtId="0" fontId="35" fillId="0" borderId="53" xfId="45" applyFont="1" applyFill="1" applyBorder="1" applyAlignment="1">
      <alignment horizontal="center" vertical="center" wrapText="1"/>
    </xf>
    <xf numFmtId="0" fontId="35" fillId="0" borderId="54" xfId="45" applyFont="1" applyFill="1" applyBorder="1" applyAlignment="1">
      <alignment horizontal="center" vertical="center" wrapText="1"/>
    </xf>
    <xf numFmtId="0" fontId="35" fillId="0" borderId="42" xfId="45" applyFont="1" applyFill="1" applyBorder="1" applyAlignment="1">
      <alignment horizontal="center" vertical="center" wrapText="1"/>
    </xf>
    <xf numFmtId="0" fontId="35" fillId="0" borderId="43" xfId="45" applyFont="1" applyFill="1" applyBorder="1" applyAlignment="1">
      <alignment horizontal="center" vertical="center" wrapText="1"/>
    </xf>
    <xf numFmtId="0" fontId="35" fillId="0" borderId="39" xfId="45" applyFont="1" applyFill="1" applyBorder="1" applyAlignment="1">
      <alignment horizontal="center" vertical="center" wrapText="1"/>
    </xf>
    <xf numFmtId="0" fontId="35" fillId="0" borderId="37" xfId="45" applyFont="1" applyFill="1" applyBorder="1" applyAlignment="1">
      <alignment horizontal="center" vertical="center" wrapText="1"/>
    </xf>
    <xf numFmtId="0" fontId="35" fillId="0" borderId="14" xfId="45" applyFont="1" applyFill="1" applyBorder="1" applyAlignment="1">
      <alignment horizontal="center" vertical="center" wrapText="1"/>
    </xf>
    <xf numFmtId="0" fontId="35" fillId="0" borderId="13" xfId="45" applyFont="1" applyFill="1" applyBorder="1" applyAlignment="1">
      <alignment horizontal="center" vertical="center" wrapText="1"/>
    </xf>
    <xf numFmtId="0" fontId="35" fillId="0" borderId="21" xfId="45" applyFont="1" applyFill="1" applyBorder="1" applyAlignment="1">
      <alignment horizontal="center" vertical="center"/>
    </xf>
    <xf numFmtId="0" fontId="35" fillId="0" borderId="19" xfId="45" applyFont="1" applyFill="1" applyBorder="1" applyAlignment="1">
      <alignment horizontal="center" vertical="center"/>
    </xf>
    <xf numFmtId="0" fontId="41" fillId="0" borderId="0" xfId="55" applyFont="1" applyFill="1" applyAlignment="1">
      <alignment horizontal="right"/>
    </xf>
    <xf numFmtId="0" fontId="48" fillId="0" borderId="0" xfId="44" applyFont="1" applyFill="1" applyBorder="1" applyAlignment="1">
      <alignment horizontal="center"/>
    </xf>
    <xf numFmtId="0" fontId="41" fillId="0" borderId="0" xfId="55" applyFont="1" applyFill="1" applyAlignment="1">
      <alignment horizontal="right" vertical="center"/>
    </xf>
    <xf numFmtId="0" fontId="35" fillId="0" borderId="26" xfId="45" applyFont="1" applyFill="1" applyBorder="1" applyAlignment="1">
      <alignment horizontal="center" vertical="center"/>
    </xf>
    <xf numFmtId="0" fontId="35" fillId="0" borderId="27" xfId="45" applyFont="1" applyFill="1" applyBorder="1" applyAlignment="1">
      <alignment horizontal="center" vertical="center"/>
    </xf>
    <xf numFmtId="0" fontId="42" fillId="0" borderId="0" xfId="0" applyFont="1" applyFill="1" applyAlignment="1">
      <alignment horizontal="right"/>
    </xf>
    <xf numFmtId="0" fontId="37" fillId="0" borderId="0" xfId="55" applyFont="1" applyAlignment="1">
      <alignment horizontal="center" vertical="top"/>
    </xf>
    <xf numFmtId="0" fontId="34" fillId="0" borderId="0" xfId="45" applyFont="1" applyFill="1" applyBorder="1" applyAlignment="1">
      <alignment horizontal="center" vertical="center"/>
    </xf>
    <xf numFmtId="0" fontId="35" fillId="0" borderId="0" xfId="45" applyFont="1" applyFill="1" applyBorder="1" applyAlignment="1">
      <alignment horizontal="center" vertical="center"/>
    </xf>
    <xf numFmtId="0" fontId="35" fillId="0" borderId="0" xfId="45" applyFont="1" applyFill="1" applyBorder="1" applyAlignment="1">
      <alignment horizontal="center" vertical="center" wrapText="1"/>
    </xf>
    <xf numFmtId="0" fontId="34" fillId="0" borderId="0" xfId="44" applyFont="1" applyFill="1" applyBorder="1" applyAlignment="1">
      <alignment horizontal="center" wrapText="1"/>
    </xf>
    <xf numFmtId="0" fontId="34" fillId="0" borderId="0" xfId="44" applyFont="1" applyFill="1" applyBorder="1" applyAlignment="1">
      <alignment horizontal="center"/>
    </xf>
    <xf numFmtId="0" fontId="13" fillId="0" borderId="0" xfId="0" applyFont="1" applyFill="1" applyAlignment="1">
      <alignment horizontal="center" wrapText="1"/>
    </xf>
    <xf numFmtId="0" fontId="41" fillId="0" borderId="0" xfId="55" applyFont="1" applyFill="1" applyAlignment="1">
      <alignment horizontal="center" vertical="center"/>
    </xf>
    <xf numFmtId="0" fontId="42" fillId="0" borderId="0" xfId="0" applyFont="1" applyFill="1" applyAlignment="1">
      <alignment horizontal="right" wrapText="1"/>
    </xf>
    <xf numFmtId="0" fontId="35" fillId="0" borderId="28" xfId="45" applyFont="1" applyFill="1" applyBorder="1" applyAlignment="1">
      <alignment horizontal="center" vertical="center" textRotation="90" wrapText="1"/>
    </xf>
    <xf numFmtId="0" fontId="35" fillId="0" borderId="18" xfId="45" applyFont="1" applyFill="1" applyBorder="1" applyAlignment="1">
      <alignment horizontal="center" vertical="center" textRotation="90" wrapText="1"/>
    </xf>
    <xf numFmtId="0" fontId="35" fillId="0" borderId="51" xfId="45" applyFont="1" applyFill="1" applyBorder="1" applyAlignment="1">
      <alignment horizontal="center" vertical="center" textRotation="90" wrapText="1"/>
    </xf>
    <xf numFmtId="0" fontId="35" fillId="0" borderId="11" xfId="45" applyFont="1" applyFill="1" applyBorder="1" applyAlignment="1">
      <alignment horizontal="center" vertical="center" wrapText="1"/>
    </xf>
    <xf numFmtId="0" fontId="35" fillId="0" borderId="26" xfId="45" applyFont="1" applyFill="1" applyBorder="1" applyAlignment="1">
      <alignment horizontal="center" vertical="center" textRotation="90" wrapText="1"/>
    </xf>
    <xf numFmtId="0" fontId="35" fillId="0" borderId="10" xfId="45" applyFont="1" applyFill="1" applyBorder="1" applyAlignment="1">
      <alignment horizontal="center" vertical="center" textRotation="90" wrapText="1"/>
    </xf>
    <xf numFmtId="0" fontId="35" fillId="0" borderId="11" xfId="45" applyFont="1" applyFill="1" applyBorder="1" applyAlignment="1">
      <alignment horizontal="center" vertical="center" textRotation="90" wrapText="1"/>
    </xf>
    <xf numFmtId="0" fontId="12" fillId="0" borderId="26" xfId="46" applyFont="1" applyFill="1" applyBorder="1" applyAlignment="1">
      <alignment horizontal="center" vertical="center" wrapText="1"/>
    </xf>
    <xf numFmtId="0" fontId="12" fillId="0" borderId="27" xfId="46" applyFont="1" applyFill="1" applyBorder="1" applyAlignment="1">
      <alignment horizontal="center" vertical="center" wrapText="1"/>
    </xf>
    <xf numFmtId="0" fontId="42" fillId="0" borderId="62" xfId="0" applyFont="1" applyFill="1" applyBorder="1" applyAlignment="1">
      <alignment horizontal="center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left" wrapText="1"/>
    </xf>
    <xf numFmtId="0" fontId="67" fillId="0" borderId="18" xfId="45" applyFont="1" applyFill="1" applyBorder="1" applyAlignment="1">
      <alignment horizontal="center" vertical="center"/>
    </xf>
    <xf numFmtId="0" fontId="67" fillId="0" borderId="10" xfId="45" applyFont="1" applyFill="1" applyBorder="1" applyAlignment="1">
      <alignment horizontal="center" vertical="center"/>
    </xf>
    <xf numFmtId="0" fontId="67" fillId="0" borderId="19" xfId="45" applyFont="1" applyFill="1" applyBorder="1" applyAlignment="1">
      <alignment horizontal="center" vertical="center"/>
    </xf>
    <xf numFmtId="0" fontId="67" fillId="0" borderId="15" xfId="45" applyFont="1" applyFill="1" applyBorder="1" applyAlignment="1">
      <alignment horizontal="center" vertical="center"/>
    </xf>
    <xf numFmtId="0" fontId="67" fillId="0" borderId="12" xfId="45" applyFont="1" applyFill="1" applyBorder="1" applyAlignment="1">
      <alignment horizontal="center" vertical="center"/>
    </xf>
    <xf numFmtId="0" fontId="72" fillId="0" borderId="28" xfId="45" applyFont="1" applyFill="1" applyBorder="1" applyAlignment="1">
      <alignment horizontal="center" vertical="center"/>
    </xf>
    <xf numFmtId="0" fontId="72" fillId="0" borderId="26" xfId="45" applyFont="1" applyFill="1" applyBorder="1" applyAlignment="1">
      <alignment horizontal="center" vertical="center"/>
    </xf>
    <xf numFmtId="0" fontId="72" fillId="0" borderId="27" xfId="45" applyFont="1" applyFill="1" applyBorder="1" applyAlignment="1">
      <alignment horizontal="center" vertical="center"/>
    </xf>
    <xf numFmtId="0" fontId="72" fillId="0" borderId="36" xfId="45" applyFont="1" applyFill="1" applyBorder="1" applyAlignment="1">
      <alignment horizontal="center" vertical="center"/>
    </xf>
    <xf numFmtId="0" fontId="72" fillId="0" borderId="13" xfId="45" applyFont="1" applyFill="1" applyBorder="1" applyAlignment="1">
      <alignment horizontal="center" vertical="center"/>
    </xf>
    <xf numFmtId="0" fontId="72" fillId="0" borderId="23" xfId="45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37" fillId="0" borderId="0" xfId="55" applyFont="1" applyFill="1" applyAlignment="1">
      <alignment horizontal="center" vertical="top"/>
    </xf>
    <xf numFmtId="0" fontId="12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right" vertical="center" readingOrder="1"/>
    </xf>
    <xf numFmtId="0" fontId="13" fillId="0" borderId="0" xfId="0" applyFont="1" applyFill="1" applyBorder="1" applyAlignment="1">
      <alignment horizontal="right" vertical="center"/>
    </xf>
    <xf numFmtId="0" fontId="34" fillId="0" borderId="0" xfId="45" applyFont="1" applyFill="1" applyBorder="1" applyAlignment="1">
      <alignment horizontal="right" vertical="center"/>
    </xf>
    <xf numFmtId="0" fontId="50" fillId="0" borderId="0" xfId="0" applyFont="1" applyFill="1" applyAlignment="1">
      <alignment vertical="top" wrapText="1"/>
    </xf>
    <xf numFmtId="0" fontId="50" fillId="0" borderId="40" xfId="46" applyFont="1" applyFill="1" applyBorder="1" applyAlignment="1">
      <alignment horizontal="center" vertical="center"/>
    </xf>
    <xf numFmtId="0" fontId="50" fillId="0" borderId="24" xfId="46" applyFont="1" applyFill="1" applyBorder="1" applyAlignment="1">
      <alignment horizontal="center" vertical="center"/>
    </xf>
    <xf numFmtId="0" fontId="50" fillId="0" borderId="41" xfId="46" applyFont="1" applyFill="1" applyBorder="1" applyAlignment="1">
      <alignment horizontal="center" vertical="center"/>
    </xf>
    <xf numFmtId="0" fontId="67" fillId="0" borderId="28" xfId="45" applyFont="1" applyFill="1" applyBorder="1" applyAlignment="1">
      <alignment horizontal="center" vertical="center" wrapText="1"/>
    </xf>
    <xf numFmtId="0" fontId="67" fillId="0" borderId="18" xfId="45" applyFont="1" applyFill="1" applyBorder="1" applyAlignment="1">
      <alignment horizontal="center" vertical="center" wrapText="1"/>
    </xf>
    <xf numFmtId="0" fontId="67" fillId="0" borderId="51" xfId="45" applyFont="1" applyFill="1" applyBorder="1" applyAlignment="1">
      <alignment horizontal="center" vertical="center" wrapText="1"/>
    </xf>
    <xf numFmtId="0" fontId="70" fillId="0" borderId="28" xfId="0" applyFont="1" applyFill="1" applyBorder="1" applyAlignment="1">
      <alignment horizontal="center" vertical="center"/>
    </xf>
    <xf numFmtId="0" fontId="70" fillId="0" borderId="26" xfId="0" applyFont="1" applyFill="1" applyBorder="1" applyAlignment="1">
      <alignment horizontal="center" vertical="center"/>
    </xf>
    <xf numFmtId="0" fontId="70" fillId="0" borderId="27" xfId="0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67" fillId="0" borderId="44" xfId="45" applyFont="1" applyFill="1" applyBorder="1" applyAlignment="1">
      <alignment horizontal="center" vertical="center" wrapText="1"/>
    </xf>
    <xf numFmtId="0" fontId="67" fillId="0" borderId="32" xfId="45" applyFont="1" applyFill="1" applyBorder="1" applyAlignment="1">
      <alignment horizontal="center" vertical="center" wrapText="1"/>
    </xf>
    <xf numFmtId="0" fontId="67" fillId="0" borderId="32" xfId="45" applyFont="1" applyFill="1" applyBorder="1" applyAlignment="1">
      <alignment horizontal="center" vertical="center"/>
    </xf>
    <xf numFmtId="0" fontId="50" fillId="0" borderId="32" xfId="0" applyFont="1" applyFill="1" applyBorder="1" applyAlignment="1">
      <alignment horizontal="center" vertical="center"/>
    </xf>
    <xf numFmtId="0" fontId="67" fillId="0" borderId="26" xfId="45" applyFont="1" applyFill="1" applyBorder="1" applyAlignment="1">
      <alignment horizontal="center" vertical="center" wrapText="1"/>
    </xf>
    <xf numFmtId="0" fontId="67" fillId="0" borderId="10" xfId="45" applyFont="1" applyFill="1" applyBorder="1" applyAlignment="1">
      <alignment horizontal="center" vertical="center" wrapText="1"/>
    </xf>
    <xf numFmtId="0" fontId="68" fillId="0" borderId="11" xfId="55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74" fillId="0" borderId="0" xfId="44" applyFont="1" applyFill="1" applyBorder="1" applyAlignment="1">
      <alignment horizontal="right" wrapText="1"/>
    </xf>
    <xf numFmtId="0" fontId="14" fillId="0" borderId="0" xfId="0" applyFont="1" applyFill="1" applyAlignment="1">
      <alignment vertical="top" wrapText="1"/>
    </xf>
    <xf numFmtId="0" fontId="12" fillId="0" borderId="18" xfId="57" applyFont="1" applyFill="1" applyBorder="1" applyAlignment="1">
      <alignment horizontal="left" vertical="center" wrapText="1"/>
    </xf>
    <xf numFmtId="0" fontId="12" fillId="0" borderId="10" xfId="57" applyFont="1" applyFill="1" applyBorder="1" applyAlignment="1">
      <alignment horizontal="left" vertical="center" wrapText="1"/>
    </xf>
    <xf numFmtId="49" fontId="76" fillId="24" borderId="28" xfId="57" applyNumberFormat="1" applyFont="1" applyFill="1" applyBorder="1" applyAlignment="1">
      <alignment horizontal="center" vertical="center" wrapText="1"/>
    </xf>
    <xf numFmtId="49" fontId="76" fillId="24" borderId="18" xfId="57" applyNumberFormat="1" applyFont="1" applyFill="1" applyBorder="1" applyAlignment="1">
      <alignment horizontal="center" vertical="center" wrapText="1"/>
    </xf>
    <xf numFmtId="0" fontId="76" fillId="24" borderId="26" xfId="57" applyFont="1" applyFill="1" applyBorder="1" applyAlignment="1">
      <alignment horizontal="center" vertical="center" wrapText="1"/>
    </xf>
    <xf numFmtId="0" fontId="76" fillId="24" borderId="10" xfId="57" applyFont="1" applyFill="1" applyBorder="1" applyAlignment="1">
      <alignment horizontal="center" vertical="center" wrapText="1"/>
    </xf>
    <xf numFmtId="0" fontId="65" fillId="24" borderId="0" xfId="57" applyFont="1" applyFill="1" applyAlignment="1">
      <alignment horizontal="center"/>
    </xf>
    <xf numFmtId="0" fontId="65" fillId="0" borderId="0" xfId="0" applyFont="1" applyAlignment="1">
      <alignment horizontal="center" wrapText="1"/>
    </xf>
    <xf numFmtId="0" fontId="66" fillId="24" borderId="0" xfId="272" applyFont="1" applyFill="1" applyAlignment="1">
      <alignment horizontal="center" vertical="center"/>
    </xf>
    <xf numFmtId="0" fontId="66" fillId="24" borderId="0" xfId="57" applyFont="1" applyFill="1" applyBorder="1" applyAlignment="1">
      <alignment horizontal="center" vertical="center" wrapText="1"/>
    </xf>
    <xf numFmtId="0" fontId="65" fillId="24" borderId="0" xfId="57" applyFont="1" applyFill="1" applyBorder="1" applyAlignment="1">
      <alignment horizontal="center" vertical="center" wrapText="1"/>
    </xf>
  </cellXfs>
  <cellStyles count="289">
    <cellStyle name="_2010 СТРУКТУРА СВОД" xfId="285"/>
    <cellStyle name="_Copy of ДРСК_1" xfId="286"/>
    <cellStyle name="_Приложение 1 - ЮЯ 2010-2012 гг." xfId="287"/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Normal_Copy of IP_Kamhatskenergo_v_formate_RAO" xfId="28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72"/>
    <cellStyle name="Обычный 12" xfId="274"/>
    <cellStyle name="Обычный 12 2" xfId="48"/>
    <cellStyle name="Обычный 2" xfId="36"/>
    <cellStyle name="Обычный 2 26 2" xfId="108"/>
    <cellStyle name="Обычный 2 3" xfId="283"/>
    <cellStyle name="Обычный 3" xfId="37"/>
    <cellStyle name="Обычный 3 10 2" xfId="275"/>
    <cellStyle name="Обычный 3 2" xfId="57"/>
    <cellStyle name="Обычный 3 2 2 2" xfId="49"/>
    <cellStyle name="Обычный 3 21" xfId="103"/>
    <cellStyle name="Обычный 30" xfId="276"/>
    <cellStyle name="Обычный 4" xfId="44"/>
    <cellStyle name="Обычный 4 2" xfId="56"/>
    <cellStyle name="Обычный 5" xfId="45"/>
    <cellStyle name="Обычный 6" xfId="47"/>
    <cellStyle name="Обычный 6 2" xfId="53"/>
    <cellStyle name="Обычный 6 2 2" xfId="54"/>
    <cellStyle name="Обычный 6 2 2 2" xfId="110"/>
    <cellStyle name="Обычный 6 2 2 2 2" xfId="127"/>
    <cellStyle name="Обычный 6 2 2 2 2 2" xfId="131"/>
    <cellStyle name="Обычный 6 2 2 2 2 2 2" xfId="132"/>
    <cellStyle name="Обычный 6 2 2 2 2 2 3" xfId="133"/>
    <cellStyle name="Обычный 6 2 2 2 2 3" xfId="134"/>
    <cellStyle name="Обычный 6 2 2 2 2 4" xfId="135"/>
    <cellStyle name="Обычный 6 2 2 2 3" xfId="129"/>
    <cellStyle name="Обычный 6 2 2 2 3 2" xfId="136"/>
    <cellStyle name="Обычный 6 2 2 2 3 3" xfId="137"/>
    <cellStyle name="Обычный 6 2 2 2 4" xfId="138"/>
    <cellStyle name="Обычный 6 2 2 2 5" xfId="139"/>
    <cellStyle name="Обычный 6 2 2 3" xfId="122"/>
    <cellStyle name="Обычный 6 2 2 3 2" xfId="140"/>
    <cellStyle name="Обычный 6 2 2 3 2 2" xfId="141"/>
    <cellStyle name="Обычный 6 2 2 3 2 3" xfId="142"/>
    <cellStyle name="Обычный 6 2 2 3 3" xfId="143"/>
    <cellStyle name="Обычный 6 2 2 3 4" xfId="144"/>
    <cellStyle name="Обычный 6 2 2 4" xfId="115"/>
    <cellStyle name="Обычный 6 2 2 4 2" xfId="145"/>
    <cellStyle name="Обычный 6 2 2 4 2 2" xfId="146"/>
    <cellStyle name="Обычный 6 2 2 4 2 3" xfId="147"/>
    <cellStyle name="Обычный 6 2 2 4 3" xfId="148"/>
    <cellStyle name="Обычный 6 2 2 4 4" xfId="149"/>
    <cellStyle name="Обычный 6 2 2 5" xfId="150"/>
    <cellStyle name="Обычный 6 2 2 5 2" xfId="151"/>
    <cellStyle name="Обычный 6 2 2 5 3" xfId="152"/>
    <cellStyle name="Обычный 6 2 2 6" xfId="153"/>
    <cellStyle name="Обычный 6 2 2 7" xfId="154"/>
    <cellStyle name="Обычный 6 2 2 8" xfId="155"/>
    <cellStyle name="Обычный 6 2 3" xfId="102"/>
    <cellStyle name="Обычный 6 2 3 2" xfId="109"/>
    <cellStyle name="Обычный 6 2 3 2 2" xfId="126"/>
    <cellStyle name="Обычный 6 2 3 2 2 2" xfId="156"/>
    <cellStyle name="Обычный 6 2 3 2 2 2 2" xfId="157"/>
    <cellStyle name="Обычный 6 2 3 2 2 2 3" xfId="158"/>
    <cellStyle name="Обычный 6 2 3 2 2 3" xfId="159"/>
    <cellStyle name="Обычный 6 2 3 2 2 4" xfId="160"/>
    <cellStyle name="Обычный 6 2 3 2 3" xfId="128"/>
    <cellStyle name="Обычный 6 2 3 2 3 2" xfId="161"/>
    <cellStyle name="Обычный 6 2 3 2 3 3" xfId="162"/>
    <cellStyle name="Обычный 6 2 3 2 4" xfId="163"/>
    <cellStyle name="Обычный 6 2 3 2 5" xfId="164"/>
    <cellStyle name="Обычный 6 2 3 3" xfId="124"/>
    <cellStyle name="Обычный 6 2 3 3 2" xfId="165"/>
    <cellStyle name="Обычный 6 2 3 3 2 2" xfId="166"/>
    <cellStyle name="Обычный 6 2 3 3 2 3" xfId="167"/>
    <cellStyle name="Обычный 6 2 3 3 3" xfId="168"/>
    <cellStyle name="Обычный 6 2 3 3 4" xfId="169"/>
    <cellStyle name="Обычный 6 2 3 4" xfId="117"/>
    <cellStyle name="Обычный 6 2 3 4 2" xfId="170"/>
    <cellStyle name="Обычный 6 2 3 4 2 2" xfId="171"/>
    <cellStyle name="Обычный 6 2 3 4 2 3" xfId="172"/>
    <cellStyle name="Обычный 6 2 3 4 3" xfId="173"/>
    <cellStyle name="Обычный 6 2 3 4 4" xfId="174"/>
    <cellStyle name="Обычный 6 2 3 5" xfId="175"/>
    <cellStyle name="Обычный 6 2 3 5 2" xfId="176"/>
    <cellStyle name="Обычный 6 2 3 5 3" xfId="177"/>
    <cellStyle name="Обычный 6 2 3 6" xfId="178"/>
    <cellStyle name="Обычный 6 2 3 7" xfId="179"/>
    <cellStyle name="Обычный 6 2 3 8" xfId="180"/>
    <cellStyle name="Обычный 6 2 4" xfId="121"/>
    <cellStyle name="Обычный 6 2 4 2" xfId="181"/>
    <cellStyle name="Обычный 6 2 4 2 2" xfId="182"/>
    <cellStyle name="Обычный 6 2 4 2 3" xfId="183"/>
    <cellStyle name="Обычный 6 2 4 3" xfId="184"/>
    <cellStyle name="Обычный 6 2 4 4" xfId="185"/>
    <cellStyle name="Обычный 6 2 5" xfId="114"/>
    <cellStyle name="Обычный 6 2 5 2" xfId="186"/>
    <cellStyle name="Обычный 6 2 5 2 2" xfId="187"/>
    <cellStyle name="Обычный 6 2 5 2 3" xfId="188"/>
    <cellStyle name="Обычный 6 2 5 3" xfId="189"/>
    <cellStyle name="Обычный 6 2 5 4" xfId="190"/>
    <cellStyle name="Обычный 6 2 6" xfId="191"/>
    <cellStyle name="Обычный 6 2 6 2" xfId="192"/>
    <cellStyle name="Обычный 6 2 6 3" xfId="193"/>
    <cellStyle name="Обычный 6 2 7" xfId="194"/>
    <cellStyle name="Обычный 6 2 8" xfId="195"/>
    <cellStyle name="Обычный 6 2 9" xfId="196"/>
    <cellStyle name="Обычный 6 3" xfId="118"/>
    <cellStyle name="Обычный 6 3 2" xfId="197"/>
    <cellStyle name="Обычный 6 3 2 2" xfId="198"/>
    <cellStyle name="Обычный 6 3 2 3" xfId="199"/>
    <cellStyle name="Обычный 6 3 3" xfId="200"/>
    <cellStyle name="Обычный 6 3 4" xfId="201"/>
    <cellStyle name="Обычный 6 4" xfId="111"/>
    <cellStyle name="Обычный 6 4 2" xfId="202"/>
    <cellStyle name="Обычный 6 4 2 2" xfId="203"/>
    <cellStyle name="Обычный 6 4 2 3" xfId="204"/>
    <cellStyle name="Обычный 6 4 3" xfId="205"/>
    <cellStyle name="Обычный 6 4 4" xfId="206"/>
    <cellStyle name="Обычный 6 5" xfId="207"/>
    <cellStyle name="Обычный 6 5 2" xfId="208"/>
    <cellStyle name="Обычный 6 5 3" xfId="209"/>
    <cellStyle name="Обычный 6 6" xfId="210"/>
    <cellStyle name="Обычный 6 7" xfId="211"/>
    <cellStyle name="Обычный 6 8" xfId="212"/>
    <cellStyle name="Обычный 7" xfId="55"/>
    <cellStyle name="Обычный 7 2" xfId="59"/>
    <cellStyle name="Обычный 7 2 2" xfId="123"/>
    <cellStyle name="Обычный 7 2 2 2" xfId="213"/>
    <cellStyle name="Обычный 7 2 2 2 2" xfId="214"/>
    <cellStyle name="Обычный 7 2 2 2 3" xfId="215"/>
    <cellStyle name="Обычный 7 2 2 3" xfId="216"/>
    <cellStyle name="Обычный 7 2 2 4" xfId="217"/>
    <cellStyle name="Обычный 7 2 3" xfId="116"/>
    <cellStyle name="Обычный 7 2 3 2" xfId="218"/>
    <cellStyle name="Обычный 7 2 3 2 2" xfId="219"/>
    <cellStyle name="Обычный 7 2 3 2 3" xfId="220"/>
    <cellStyle name="Обычный 7 2 3 3" xfId="221"/>
    <cellStyle name="Обычный 7 2 3 4" xfId="222"/>
    <cellStyle name="Обычный 7 2 4" xfId="223"/>
    <cellStyle name="Обычный 7 2 4 2" xfId="224"/>
    <cellStyle name="Обычный 7 2 4 3" xfId="225"/>
    <cellStyle name="Обычный 7 2 5" xfId="226"/>
    <cellStyle name="Обычный 7 2 6" xfId="227"/>
    <cellStyle name="Обычный 7 2 7" xfId="228"/>
    <cellStyle name="Обычный 8" xfId="58"/>
    <cellStyle name="Обычный 9" xfId="107"/>
    <cellStyle name="Обычный 9 2" xfId="125"/>
    <cellStyle name="Обычный 9 2 2" xfId="229"/>
    <cellStyle name="Обычный 9 2 2 2" xfId="230"/>
    <cellStyle name="Обычный 9 2 2 3" xfId="231"/>
    <cellStyle name="Обычный 9 2 2 4" xfId="232"/>
    <cellStyle name="Обычный 9 2 3" xfId="233"/>
    <cellStyle name="Обычный 9 2 4" xfId="234"/>
    <cellStyle name="Обычный 9 3" xfId="130"/>
    <cellStyle name="Обычный 9 3 2" xfId="235"/>
    <cellStyle name="Обычный 9 3 3" xfId="236"/>
    <cellStyle name="Обычный 9 3 4" xfId="237"/>
    <cellStyle name="Обычный 9 4" xfId="238"/>
    <cellStyle name="Обычный 9 5" xfId="239"/>
    <cellStyle name="Обычный_Форматы по компаниям_last" xfId="46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2 3" xfId="277"/>
    <cellStyle name="Процентный 2 3 2" xfId="278"/>
    <cellStyle name="Процентный 3" xfId="105"/>
    <cellStyle name="Процентный 4" xfId="279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 2" xfId="50"/>
    <cellStyle name="Финансовый 2 2" xfId="119"/>
    <cellStyle name="Финансовый 2 2 2" xfId="240"/>
    <cellStyle name="Финансовый 2 2 2 2" xfId="241"/>
    <cellStyle name="Финансовый 2 2 2 2 2" xfId="51"/>
    <cellStyle name="Финансовый 2 2 2 3" xfId="242"/>
    <cellStyle name="Финансовый 2 2 3" xfId="243"/>
    <cellStyle name="Финансовый 2 2 4" xfId="244"/>
    <cellStyle name="Финансовый 2 3" xfId="112"/>
    <cellStyle name="Финансовый 2 3 2" xfId="245"/>
    <cellStyle name="Финансовый 2 3 2 2" xfId="246"/>
    <cellStyle name="Финансовый 2 3 2 3" xfId="247"/>
    <cellStyle name="Финансовый 2 3 3" xfId="248"/>
    <cellStyle name="Финансовый 2 3 4" xfId="249"/>
    <cellStyle name="Финансовый 2 4" xfId="250"/>
    <cellStyle name="Финансовый 2 4 2" xfId="251"/>
    <cellStyle name="Финансовый 2 4 3" xfId="252"/>
    <cellStyle name="Финансовый 2 5" xfId="253"/>
    <cellStyle name="Финансовый 2 6" xfId="254"/>
    <cellStyle name="Финансовый 2 7" xfId="255"/>
    <cellStyle name="Финансовый 3" xfId="52"/>
    <cellStyle name="Финансовый 3 2" xfId="120"/>
    <cellStyle name="Финансовый 3 2 2" xfId="256"/>
    <cellStyle name="Финансовый 3 2 2 2" xfId="257"/>
    <cellStyle name="Финансовый 3 2 2 3" xfId="258"/>
    <cellStyle name="Финансовый 3 2 3" xfId="259"/>
    <cellStyle name="Финансовый 3 2 4" xfId="260"/>
    <cellStyle name="Финансовый 3 3" xfId="113"/>
    <cellStyle name="Финансовый 3 3 2" xfId="261"/>
    <cellStyle name="Финансовый 3 3 2 2" xfId="262"/>
    <cellStyle name="Финансовый 3 3 2 3" xfId="263"/>
    <cellStyle name="Финансовый 3 3 3" xfId="264"/>
    <cellStyle name="Финансовый 3 3 4" xfId="265"/>
    <cellStyle name="Финансовый 3 4" xfId="266"/>
    <cellStyle name="Финансовый 3 4 2" xfId="267"/>
    <cellStyle name="Финансовый 3 4 3" xfId="268"/>
    <cellStyle name="Финансовый 3 5" xfId="269"/>
    <cellStyle name="Финансовый 3 6" xfId="270"/>
    <cellStyle name="Финансовый 3 7" xfId="271"/>
    <cellStyle name="Финансовый 4" xfId="273"/>
    <cellStyle name="Финансовый 5" xfId="280"/>
    <cellStyle name="Финансовый 5 2" xfId="281"/>
    <cellStyle name="Финансовый 6" xfId="282"/>
    <cellStyle name="Финансовый 7" xfId="284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J32"/>
  <sheetViews>
    <sheetView view="pageBreakPreview" topLeftCell="A10" zoomScale="75" zoomScaleNormal="80" zoomScaleSheetLayoutView="75" workbookViewId="0">
      <selection activeCell="C13" sqref="C13"/>
    </sheetView>
  </sheetViews>
  <sheetFormatPr defaultRowHeight="15.75" x14ac:dyDescent="0.25"/>
  <cols>
    <col min="1" max="1" width="8.25" customWidth="1"/>
    <col min="2" max="2" width="27" customWidth="1"/>
    <col min="3" max="3" width="22" customWidth="1"/>
    <col min="7" max="7" width="11" customWidth="1"/>
    <col min="8" max="8" width="10.375" customWidth="1"/>
    <col min="9" max="9" width="12" style="83" customWidth="1"/>
    <col min="10" max="10" width="11.875" style="83" customWidth="1"/>
    <col min="12" max="13" width="0" hidden="1" customWidth="1"/>
    <col min="14" max="14" width="12.5" customWidth="1"/>
    <col min="15" max="15" width="10.375" customWidth="1"/>
    <col min="17" max="18" width="0" hidden="1" customWidth="1"/>
    <col min="19" max="19" width="13.75" bestFit="1" customWidth="1"/>
    <col min="20" max="20" width="10.625" customWidth="1"/>
    <col min="22" max="23" width="0" hidden="1" customWidth="1"/>
    <col min="24" max="24" width="9.125" bestFit="1" customWidth="1"/>
    <col min="25" max="25" width="11.125" customWidth="1"/>
    <col min="27" max="27" width="9" customWidth="1"/>
    <col min="28" max="28" width="10.375" customWidth="1"/>
    <col min="30" max="30" width="9.5" customWidth="1"/>
    <col min="31" max="31" width="8.75" customWidth="1"/>
    <col min="33" max="34" width="0" hidden="1" customWidth="1"/>
  </cols>
  <sheetData>
    <row r="1" spans="1:36" s="19" customFormat="1" ht="18.75" x14ac:dyDescent="0.25">
      <c r="A1" s="72"/>
      <c r="B1" s="80"/>
      <c r="C1" s="80"/>
      <c r="D1" s="80"/>
      <c r="E1" s="80"/>
      <c r="F1" s="80"/>
      <c r="G1" s="80"/>
      <c r="H1" s="80"/>
      <c r="I1" s="82"/>
      <c r="J1" s="8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3"/>
      <c r="AF1" s="63"/>
      <c r="AG1" s="63"/>
      <c r="AH1" s="63"/>
      <c r="AI1" s="63"/>
      <c r="AJ1" s="64" t="s">
        <v>260</v>
      </c>
    </row>
    <row r="2" spans="1:36" s="19" customFormat="1" ht="22.5" x14ac:dyDescent="0.3">
      <c r="A2" s="72"/>
      <c r="B2" s="80"/>
      <c r="C2" s="80"/>
      <c r="D2" s="80"/>
      <c r="E2" s="80"/>
      <c r="F2" s="80"/>
      <c r="G2" s="80"/>
      <c r="H2" s="80"/>
      <c r="I2" s="82"/>
      <c r="J2" s="8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3"/>
      <c r="AF2" s="63"/>
      <c r="AG2" s="63"/>
      <c r="AH2" s="63"/>
      <c r="AI2" s="63"/>
      <c r="AJ2" s="65" t="s">
        <v>213</v>
      </c>
    </row>
    <row r="3" spans="1:36" s="19" customFormat="1" ht="20.25" x14ac:dyDescent="0.25">
      <c r="A3" s="366" t="s">
        <v>123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66"/>
      <c r="AA3" s="66"/>
      <c r="AB3" s="66"/>
      <c r="AC3" s="66"/>
      <c r="AD3" s="66"/>
      <c r="AE3" s="67"/>
      <c r="AF3" s="63"/>
      <c r="AG3" s="63"/>
      <c r="AH3" s="63"/>
      <c r="AI3" s="63"/>
      <c r="AJ3" s="63"/>
    </row>
    <row r="4" spans="1:36" s="19" customFormat="1" ht="20.25" x14ac:dyDescent="0.3">
      <c r="A4" s="367" t="s">
        <v>124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67"/>
      <c r="AA4" s="67"/>
      <c r="AB4" s="67"/>
      <c r="AC4" s="67"/>
      <c r="AD4" s="67"/>
      <c r="AE4" s="116"/>
      <c r="AF4" s="363" t="s">
        <v>273</v>
      </c>
      <c r="AG4" s="363"/>
      <c r="AH4" s="363"/>
      <c r="AI4" s="363"/>
      <c r="AJ4" s="363"/>
    </row>
    <row r="5" spans="1:36" s="19" customFormat="1" ht="18.75" x14ac:dyDescent="0.25">
      <c r="A5" s="368"/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68"/>
      <c r="AA5" s="68"/>
      <c r="AB5" s="68"/>
      <c r="AC5" s="68"/>
      <c r="AD5" s="68"/>
      <c r="AE5" s="364" t="s">
        <v>311</v>
      </c>
      <c r="AF5" s="364"/>
      <c r="AG5" s="364"/>
      <c r="AH5" s="364"/>
      <c r="AI5" s="364"/>
      <c r="AJ5" s="364"/>
    </row>
    <row r="6" spans="1:36" s="19" customFormat="1" ht="20.25" x14ac:dyDescent="0.25">
      <c r="A6" s="369" t="s">
        <v>248</v>
      </c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69"/>
      <c r="AA6" s="69"/>
      <c r="AB6" s="69"/>
      <c r="AC6" s="69"/>
      <c r="AD6" s="69"/>
      <c r="AE6" s="365" t="s">
        <v>307</v>
      </c>
      <c r="AF6" s="365"/>
      <c r="AG6" s="365"/>
      <c r="AH6" s="365"/>
      <c r="AI6" s="365"/>
      <c r="AJ6" s="365"/>
    </row>
    <row r="7" spans="1:36" s="19" customFormat="1" ht="16.5" thickBot="1" x14ac:dyDescent="0.3">
      <c r="A7" s="72"/>
      <c r="B7" s="80"/>
      <c r="C7" s="80" t="s">
        <v>301</v>
      </c>
      <c r="D7" s="80" t="s">
        <v>302</v>
      </c>
      <c r="E7" s="80"/>
      <c r="F7" s="80"/>
      <c r="G7" s="80"/>
      <c r="H7" s="80"/>
      <c r="I7" s="82"/>
      <c r="J7" s="8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3"/>
      <c r="AF7" s="63"/>
      <c r="AG7" s="63"/>
      <c r="AH7" s="63"/>
      <c r="AI7" s="63"/>
      <c r="AJ7" s="63"/>
    </row>
    <row r="8" spans="1:36" s="19" customFormat="1" ht="61.5" customHeight="1" thickBot="1" x14ac:dyDescent="0.3">
      <c r="A8" s="351" t="s">
        <v>55</v>
      </c>
      <c r="B8" s="340" t="s">
        <v>128</v>
      </c>
      <c r="C8" s="356" t="s">
        <v>237</v>
      </c>
      <c r="D8" s="358" t="s">
        <v>56</v>
      </c>
      <c r="E8" s="361" t="s">
        <v>58</v>
      </c>
      <c r="F8" s="339" t="s">
        <v>10</v>
      </c>
      <c r="G8" s="340"/>
      <c r="H8" s="341"/>
      <c r="I8" s="348" t="s">
        <v>23</v>
      </c>
      <c r="J8" s="341" t="s">
        <v>22</v>
      </c>
      <c r="K8" s="342" t="s">
        <v>21</v>
      </c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3"/>
      <c r="AE8" s="343"/>
      <c r="AF8" s="343"/>
      <c r="AG8" s="343"/>
      <c r="AH8" s="343"/>
      <c r="AI8" s="343"/>
      <c r="AJ8" s="344"/>
    </row>
    <row r="9" spans="1:36" s="19" customFormat="1" ht="80.25" customHeight="1" thickBot="1" x14ac:dyDescent="0.3">
      <c r="A9" s="352"/>
      <c r="B9" s="354"/>
      <c r="C9" s="357"/>
      <c r="D9" s="359"/>
      <c r="E9" s="362"/>
      <c r="F9" s="345" t="s">
        <v>11</v>
      </c>
      <c r="G9" s="346"/>
      <c r="H9" s="347"/>
      <c r="I9" s="349"/>
      <c r="J9" s="350"/>
      <c r="K9" s="334" t="s">
        <v>341</v>
      </c>
      <c r="L9" s="334"/>
      <c r="M9" s="334"/>
      <c r="N9" s="334"/>
      <c r="O9" s="335"/>
      <c r="P9" s="336" t="s">
        <v>342</v>
      </c>
      <c r="Q9" s="334"/>
      <c r="R9" s="334"/>
      <c r="S9" s="334"/>
      <c r="T9" s="334"/>
      <c r="U9" s="337" t="s">
        <v>343</v>
      </c>
      <c r="V9" s="334"/>
      <c r="W9" s="334"/>
      <c r="X9" s="334"/>
      <c r="Y9" s="338"/>
      <c r="Z9" s="337" t="s">
        <v>344</v>
      </c>
      <c r="AA9" s="334"/>
      <c r="AB9" s="338"/>
      <c r="AC9" s="337" t="s">
        <v>345</v>
      </c>
      <c r="AD9" s="334"/>
      <c r="AE9" s="338"/>
      <c r="AF9" s="337" t="s">
        <v>127</v>
      </c>
      <c r="AG9" s="334"/>
      <c r="AH9" s="334"/>
      <c r="AI9" s="334"/>
      <c r="AJ9" s="338"/>
    </row>
    <row r="10" spans="1:36" s="19" customFormat="1" ht="117.75" customHeight="1" thickBot="1" x14ac:dyDescent="0.3">
      <c r="A10" s="353"/>
      <c r="B10" s="355"/>
      <c r="C10" s="357"/>
      <c r="D10" s="360"/>
      <c r="E10" s="177" t="s">
        <v>113</v>
      </c>
      <c r="F10" s="178" t="s">
        <v>114</v>
      </c>
      <c r="G10" s="165" t="s">
        <v>7</v>
      </c>
      <c r="H10" s="176" t="s">
        <v>6</v>
      </c>
      <c r="I10" s="175" t="s">
        <v>11</v>
      </c>
      <c r="J10" s="176" t="s">
        <v>339</v>
      </c>
      <c r="K10" s="174" t="s">
        <v>16</v>
      </c>
      <c r="L10" s="125" t="s">
        <v>14</v>
      </c>
      <c r="M10" s="125" t="s">
        <v>117</v>
      </c>
      <c r="N10" s="125" t="s">
        <v>116</v>
      </c>
      <c r="O10" s="126" t="s">
        <v>340</v>
      </c>
      <c r="P10" s="174" t="s">
        <v>16</v>
      </c>
      <c r="Q10" s="125" t="s">
        <v>14</v>
      </c>
      <c r="R10" s="127" t="s">
        <v>117</v>
      </c>
      <c r="S10" s="125" t="s">
        <v>116</v>
      </c>
      <c r="T10" s="127" t="s">
        <v>256</v>
      </c>
      <c r="U10" s="173" t="s">
        <v>16</v>
      </c>
      <c r="V10" s="125" t="s">
        <v>14</v>
      </c>
      <c r="W10" s="125" t="s">
        <v>117</v>
      </c>
      <c r="X10" s="125" t="s">
        <v>116</v>
      </c>
      <c r="Y10" s="126" t="s">
        <v>256</v>
      </c>
      <c r="Z10" s="173" t="s">
        <v>16</v>
      </c>
      <c r="AA10" s="125" t="s">
        <v>116</v>
      </c>
      <c r="AB10" s="126" t="s">
        <v>15</v>
      </c>
      <c r="AC10" s="173" t="s">
        <v>16</v>
      </c>
      <c r="AD10" s="125" t="s">
        <v>116</v>
      </c>
      <c r="AE10" s="127" t="s">
        <v>256</v>
      </c>
      <c r="AF10" s="173" t="s">
        <v>16</v>
      </c>
      <c r="AG10" s="125" t="s">
        <v>14</v>
      </c>
      <c r="AH10" s="125" t="s">
        <v>117</v>
      </c>
      <c r="AI10" s="125" t="s">
        <v>116</v>
      </c>
      <c r="AJ10" s="126" t="s">
        <v>15</v>
      </c>
    </row>
    <row r="11" spans="1:36" s="19" customFormat="1" ht="16.5" thickBot="1" x14ac:dyDescent="0.3">
      <c r="A11" s="179">
        <v>1</v>
      </c>
      <c r="B11" s="180">
        <v>2</v>
      </c>
      <c r="C11" s="180">
        <v>3</v>
      </c>
      <c r="D11" s="180">
        <v>4</v>
      </c>
      <c r="E11" s="180">
        <v>5</v>
      </c>
      <c r="F11" s="180">
        <v>6</v>
      </c>
      <c r="G11" s="180">
        <v>7</v>
      </c>
      <c r="H11" s="180">
        <v>8</v>
      </c>
      <c r="I11" s="180">
        <v>9</v>
      </c>
      <c r="J11" s="181">
        <v>10</v>
      </c>
      <c r="K11" s="182" t="s">
        <v>175</v>
      </c>
      <c r="L11" s="183" t="s">
        <v>176</v>
      </c>
      <c r="M11" s="183" t="s">
        <v>177</v>
      </c>
      <c r="N11" s="183" t="s">
        <v>178</v>
      </c>
      <c r="O11" s="184" t="s">
        <v>179</v>
      </c>
      <c r="P11" s="185" t="s">
        <v>180</v>
      </c>
      <c r="Q11" s="183" t="s">
        <v>181</v>
      </c>
      <c r="R11" s="186" t="s">
        <v>182</v>
      </c>
      <c r="S11" s="183" t="s">
        <v>183</v>
      </c>
      <c r="T11" s="186" t="s">
        <v>184</v>
      </c>
      <c r="U11" s="182" t="s">
        <v>185</v>
      </c>
      <c r="V11" s="183" t="s">
        <v>186</v>
      </c>
      <c r="W11" s="183" t="s">
        <v>187</v>
      </c>
      <c r="X11" s="183" t="s">
        <v>188</v>
      </c>
      <c r="Y11" s="184" t="s">
        <v>189</v>
      </c>
      <c r="Z11" s="182" t="s">
        <v>242</v>
      </c>
      <c r="AA11" s="183" t="s">
        <v>243</v>
      </c>
      <c r="AB11" s="183" t="s">
        <v>244</v>
      </c>
      <c r="AC11" s="183" t="s">
        <v>245</v>
      </c>
      <c r="AD11" s="184" t="s">
        <v>246</v>
      </c>
      <c r="AE11" s="186" t="s">
        <v>247</v>
      </c>
      <c r="AF11" s="182">
        <v>12</v>
      </c>
      <c r="AG11" s="183">
        <v>13</v>
      </c>
      <c r="AH11" s="183">
        <v>14</v>
      </c>
      <c r="AI11" s="183">
        <v>13</v>
      </c>
      <c r="AJ11" s="184">
        <v>14</v>
      </c>
    </row>
    <row r="12" spans="1:36" s="80" customFormat="1" ht="55.5" customHeight="1" x14ac:dyDescent="0.25">
      <c r="A12" s="221"/>
      <c r="B12" s="251" t="s">
        <v>238</v>
      </c>
      <c r="C12" s="222"/>
      <c r="D12" s="222">
        <v>2025</v>
      </c>
      <c r="E12" s="222">
        <v>2029</v>
      </c>
      <c r="F12" s="271"/>
      <c r="G12" s="271">
        <f>AF12</f>
        <v>379.409063</v>
      </c>
      <c r="H12" s="272">
        <v>45323</v>
      </c>
      <c r="I12" s="271"/>
      <c r="J12" s="271"/>
      <c r="K12" s="271">
        <f>K13+K19</f>
        <v>48.189431000000006</v>
      </c>
      <c r="L12" s="271">
        <f t="shared" ref="L12:AJ12" si="0">L13+L19</f>
        <v>0</v>
      </c>
      <c r="M12" s="271">
        <f t="shared" si="0"/>
        <v>0</v>
      </c>
      <c r="N12" s="271">
        <f t="shared" si="0"/>
        <v>48.189431000000006</v>
      </c>
      <c r="O12" s="271">
        <f t="shared" si="0"/>
        <v>0</v>
      </c>
      <c r="P12" s="271">
        <f t="shared" si="0"/>
        <v>118.695021</v>
      </c>
      <c r="Q12" s="271" t="e">
        <f t="shared" si="0"/>
        <v>#REF!</v>
      </c>
      <c r="R12" s="271" t="e">
        <f t="shared" si="0"/>
        <v>#REF!</v>
      </c>
      <c r="S12" s="271">
        <f t="shared" si="0"/>
        <v>118.695021</v>
      </c>
      <c r="T12" s="271">
        <f t="shared" si="0"/>
        <v>0</v>
      </c>
      <c r="U12" s="271">
        <f t="shared" si="0"/>
        <v>104.78877199999999</v>
      </c>
      <c r="V12" s="271" t="e">
        <f t="shared" si="0"/>
        <v>#REF!</v>
      </c>
      <c r="W12" s="271" t="e">
        <f t="shared" si="0"/>
        <v>#REF!</v>
      </c>
      <c r="X12" s="271">
        <f t="shared" si="0"/>
        <v>104.78877199999999</v>
      </c>
      <c r="Y12" s="271">
        <f t="shared" si="0"/>
        <v>0</v>
      </c>
      <c r="Z12" s="271">
        <f t="shared" si="0"/>
        <v>48.213154000000003</v>
      </c>
      <c r="AA12" s="271">
        <f t="shared" si="0"/>
        <v>48.213154000000003</v>
      </c>
      <c r="AB12" s="271">
        <f t="shared" si="0"/>
        <v>0</v>
      </c>
      <c r="AC12" s="271">
        <f t="shared" si="0"/>
        <v>59.522684999999996</v>
      </c>
      <c r="AD12" s="271">
        <f t="shared" si="0"/>
        <v>59.522684999999996</v>
      </c>
      <c r="AE12" s="271">
        <f t="shared" si="0"/>
        <v>0</v>
      </c>
      <c r="AF12" s="271">
        <f t="shared" si="0"/>
        <v>379.409063</v>
      </c>
      <c r="AG12" s="271">
        <f t="shared" si="0"/>
        <v>0</v>
      </c>
      <c r="AH12" s="271">
        <f t="shared" si="0"/>
        <v>0</v>
      </c>
      <c r="AI12" s="271">
        <f t="shared" si="0"/>
        <v>379.409063</v>
      </c>
      <c r="AJ12" s="271">
        <f t="shared" si="0"/>
        <v>0</v>
      </c>
    </row>
    <row r="13" spans="1:36" s="19" customFormat="1" ht="60" customHeight="1" x14ac:dyDescent="0.25">
      <c r="A13" s="256">
        <v>1</v>
      </c>
      <c r="B13" s="81" t="s">
        <v>239</v>
      </c>
      <c r="C13" s="100"/>
      <c r="D13" s="100">
        <v>2025</v>
      </c>
      <c r="E13" s="100">
        <v>2029</v>
      </c>
      <c r="F13" s="98"/>
      <c r="G13" s="98">
        <f>AF13</f>
        <v>281.80918300000002</v>
      </c>
      <c r="H13" s="274">
        <v>45323</v>
      </c>
      <c r="I13" s="98"/>
      <c r="J13" s="98"/>
      <c r="K13" s="98">
        <f>K14+K15+K16+K18</f>
        <v>45.826013000000003</v>
      </c>
      <c r="L13" s="98">
        <f t="shared" ref="L13:AJ13" si="1">L14+L15+L16+L18</f>
        <v>0</v>
      </c>
      <c r="M13" s="98">
        <f t="shared" si="1"/>
        <v>0</v>
      </c>
      <c r="N13" s="98">
        <f t="shared" si="1"/>
        <v>45.826013000000003</v>
      </c>
      <c r="O13" s="98">
        <f t="shared" si="1"/>
        <v>0</v>
      </c>
      <c r="P13" s="98">
        <f t="shared" si="1"/>
        <v>37.053018999999999</v>
      </c>
      <c r="Q13" s="98" t="e">
        <f t="shared" si="1"/>
        <v>#REF!</v>
      </c>
      <c r="R13" s="98" t="e">
        <f t="shared" si="1"/>
        <v>#REF!</v>
      </c>
      <c r="S13" s="98">
        <f t="shared" si="1"/>
        <v>37.053018999999999</v>
      </c>
      <c r="T13" s="98">
        <f t="shared" si="1"/>
        <v>0</v>
      </c>
      <c r="U13" s="98">
        <f t="shared" si="1"/>
        <v>91.194311999999996</v>
      </c>
      <c r="V13" s="98" t="e">
        <f t="shared" si="1"/>
        <v>#REF!</v>
      </c>
      <c r="W13" s="98" t="e">
        <f t="shared" si="1"/>
        <v>#REF!</v>
      </c>
      <c r="X13" s="98">
        <f t="shared" si="1"/>
        <v>91.194311999999996</v>
      </c>
      <c r="Y13" s="98">
        <f t="shared" si="1"/>
        <v>0</v>
      </c>
      <c r="Z13" s="98">
        <f t="shared" si="1"/>
        <v>48.213154000000003</v>
      </c>
      <c r="AA13" s="98">
        <f t="shared" si="1"/>
        <v>48.213154000000003</v>
      </c>
      <c r="AB13" s="98">
        <f t="shared" si="1"/>
        <v>0</v>
      </c>
      <c r="AC13" s="98">
        <f t="shared" si="1"/>
        <v>59.522684999999996</v>
      </c>
      <c r="AD13" s="98">
        <f t="shared" si="1"/>
        <v>59.522684999999996</v>
      </c>
      <c r="AE13" s="98">
        <f t="shared" si="1"/>
        <v>0</v>
      </c>
      <c r="AF13" s="98">
        <f t="shared" si="1"/>
        <v>281.80918300000002</v>
      </c>
      <c r="AG13" s="98">
        <f t="shared" si="1"/>
        <v>0</v>
      </c>
      <c r="AH13" s="98">
        <f t="shared" si="1"/>
        <v>0</v>
      </c>
      <c r="AI13" s="98">
        <f t="shared" si="1"/>
        <v>281.80918300000002</v>
      </c>
      <c r="AJ13" s="98">
        <f t="shared" si="1"/>
        <v>0</v>
      </c>
    </row>
    <row r="14" spans="1:36" s="80" customFormat="1" ht="54" customHeight="1" x14ac:dyDescent="0.25">
      <c r="A14" s="256" t="s">
        <v>133</v>
      </c>
      <c r="B14" s="139" t="s">
        <v>306</v>
      </c>
      <c r="C14" s="100" t="s">
        <v>334</v>
      </c>
      <c r="D14" s="100">
        <v>2025</v>
      </c>
      <c r="E14" s="100">
        <v>2029</v>
      </c>
      <c r="F14" s="70"/>
      <c r="G14" s="98">
        <f t="shared" ref="G14:G17" si="2">AF14</f>
        <v>191.953057</v>
      </c>
      <c r="H14" s="269">
        <v>45323</v>
      </c>
      <c r="I14" s="70"/>
      <c r="J14" s="70"/>
      <c r="K14" s="70">
        <f>N14+O14</f>
        <v>38.774320000000003</v>
      </c>
      <c r="L14" s="70"/>
      <c r="M14" s="70"/>
      <c r="N14" s="70">
        <v>38.774320000000003</v>
      </c>
      <c r="O14" s="70"/>
      <c r="P14" s="70">
        <f>S14+T14</f>
        <v>0</v>
      </c>
      <c r="Q14" s="70"/>
      <c r="R14" s="70"/>
      <c r="S14" s="70">
        <v>0</v>
      </c>
      <c r="T14" s="70"/>
      <c r="U14" s="70">
        <f>X14+Y14</f>
        <v>76.453041999999996</v>
      </c>
      <c r="V14" s="70"/>
      <c r="W14" s="70"/>
      <c r="X14" s="70">
        <v>76.453041999999996</v>
      </c>
      <c r="Y14" s="70"/>
      <c r="Z14" s="70">
        <f>AA14+AB14</f>
        <v>38.388820000000003</v>
      </c>
      <c r="AA14" s="70">
        <v>38.388820000000003</v>
      </c>
      <c r="AB14" s="70"/>
      <c r="AC14" s="70">
        <f>AD14+AE14</f>
        <v>38.336874999999999</v>
      </c>
      <c r="AD14" s="70">
        <v>38.336874999999999</v>
      </c>
      <c r="AE14" s="70"/>
      <c r="AF14" s="70">
        <f>AI14+AJ14</f>
        <v>191.953057</v>
      </c>
      <c r="AG14" s="70"/>
      <c r="AH14" s="70"/>
      <c r="AI14" s="70">
        <f>N14+S14+X14+AA14+AD14</f>
        <v>191.953057</v>
      </c>
      <c r="AJ14" s="71"/>
    </row>
    <row r="15" spans="1:36" s="82" customFormat="1" ht="54" customHeight="1" x14ac:dyDescent="0.25">
      <c r="A15" s="256" t="s">
        <v>138</v>
      </c>
      <c r="B15" s="139" t="s">
        <v>312</v>
      </c>
      <c r="C15" s="100" t="s">
        <v>335</v>
      </c>
      <c r="D15" s="100">
        <v>2025</v>
      </c>
      <c r="E15" s="100">
        <v>2029</v>
      </c>
      <c r="F15" s="70"/>
      <c r="G15" s="98">
        <f t="shared" si="2"/>
        <v>23.634343999999999</v>
      </c>
      <c r="H15" s="269">
        <v>45323</v>
      </c>
      <c r="I15" s="70"/>
      <c r="J15" s="70"/>
      <c r="K15" s="70">
        <f>N15+O15</f>
        <v>0</v>
      </c>
      <c r="L15" s="70">
        <v>0</v>
      </c>
      <c r="M15" s="70">
        <v>0</v>
      </c>
      <c r="N15" s="70">
        <v>0</v>
      </c>
      <c r="O15" s="70"/>
      <c r="P15" s="70">
        <f>S15+T15</f>
        <v>0</v>
      </c>
      <c r="Q15" s="70">
        <v>0</v>
      </c>
      <c r="R15" s="70">
        <v>0</v>
      </c>
      <c r="S15" s="70">
        <v>0</v>
      </c>
      <c r="T15" s="70"/>
      <c r="U15" s="70">
        <f>X15+Y15</f>
        <v>0</v>
      </c>
      <c r="V15" s="70">
        <v>0</v>
      </c>
      <c r="W15" s="70">
        <v>0</v>
      </c>
      <c r="X15" s="70">
        <v>0</v>
      </c>
      <c r="Y15" s="70"/>
      <c r="Z15" s="70">
        <f>AA15+AB15</f>
        <v>9.8243340000000003</v>
      </c>
      <c r="AA15" s="70">
        <v>9.8243340000000003</v>
      </c>
      <c r="AB15" s="70"/>
      <c r="AC15" s="70">
        <f>AD15+AE15</f>
        <v>13.81001</v>
      </c>
      <c r="AD15" s="70">
        <v>13.81001</v>
      </c>
      <c r="AE15" s="70"/>
      <c r="AF15" s="70">
        <f>AI15+AJ15</f>
        <v>23.634343999999999</v>
      </c>
      <c r="AG15" s="70">
        <v>0</v>
      </c>
      <c r="AH15" s="70">
        <v>0</v>
      </c>
      <c r="AI15" s="70">
        <f>N15+S15+X15+AA15+AD15</f>
        <v>23.634343999999999</v>
      </c>
      <c r="AJ15" s="71"/>
    </row>
    <row r="16" spans="1:36" s="150" customFormat="1" ht="45" customHeight="1" x14ac:dyDescent="0.25">
      <c r="A16" s="256" t="s">
        <v>161</v>
      </c>
      <c r="B16" s="139" t="s">
        <v>240</v>
      </c>
      <c r="C16" s="100"/>
      <c r="D16" s="100">
        <v>2025</v>
      </c>
      <c r="E16" s="100">
        <v>2029</v>
      </c>
      <c r="F16" s="70"/>
      <c r="G16" s="98">
        <f t="shared" si="2"/>
        <v>29.168762999999998</v>
      </c>
      <c r="H16" s="269">
        <v>45323</v>
      </c>
      <c r="I16" s="70"/>
      <c r="J16" s="70"/>
      <c r="K16" s="70">
        <f>N16+O16</f>
        <v>7.0516930000000002</v>
      </c>
      <c r="L16" s="70"/>
      <c r="M16" s="70"/>
      <c r="N16" s="70">
        <f>N17</f>
        <v>7.0516930000000002</v>
      </c>
      <c r="O16" s="70"/>
      <c r="P16" s="70">
        <f>P17</f>
        <v>0</v>
      </c>
      <c r="Q16" s="70" t="e">
        <f>Q17+#REF!</f>
        <v>#REF!</v>
      </c>
      <c r="R16" s="70" t="e">
        <f>R17+#REF!</f>
        <v>#REF!</v>
      </c>
      <c r="S16" s="70">
        <f>S17</f>
        <v>0</v>
      </c>
      <c r="T16" s="70"/>
      <c r="U16" s="70">
        <f>U17</f>
        <v>14.74127</v>
      </c>
      <c r="V16" s="70" t="e">
        <f>V17+#REF!</f>
        <v>#REF!</v>
      </c>
      <c r="W16" s="70" t="e">
        <f>W17+#REF!</f>
        <v>#REF!</v>
      </c>
      <c r="X16" s="70">
        <f>X17</f>
        <v>14.74127</v>
      </c>
      <c r="Y16" s="70"/>
      <c r="Z16" s="70">
        <f>Z17</f>
        <v>0</v>
      </c>
      <c r="AA16" s="70">
        <f>AA17</f>
        <v>0</v>
      </c>
      <c r="AB16" s="70"/>
      <c r="AC16" s="70">
        <f>AC17</f>
        <v>7.3757999999999999</v>
      </c>
      <c r="AD16" s="70">
        <f>AD17</f>
        <v>7.3757999999999999</v>
      </c>
      <c r="AE16" s="70"/>
      <c r="AF16" s="70">
        <f>AI16+AJ16</f>
        <v>29.168762999999998</v>
      </c>
      <c r="AG16" s="70"/>
      <c r="AH16" s="70"/>
      <c r="AI16" s="70">
        <f>N16+S16+X16+AA16+AD16</f>
        <v>29.168762999999998</v>
      </c>
      <c r="AJ16" s="71"/>
    </row>
    <row r="17" spans="1:36" s="19" customFormat="1" ht="49.5" customHeight="1" x14ac:dyDescent="0.25">
      <c r="A17" s="256" t="s">
        <v>316</v>
      </c>
      <c r="B17" s="139" t="s">
        <v>241</v>
      </c>
      <c r="C17" s="100" t="s">
        <v>337</v>
      </c>
      <c r="D17" s="100">
        <v>2025</v>
      </c>
      <c r="E17" s="100">
        <v>2029</v>
      </c>
      <c r="F17" s="70"/>
      <c r="G17" s="98">
        <f t="shared" si="2"/>
        <v>29.168762999999998</v>
      </c>
      <c r="H17" s="269">
        <v>45323</v>
      </c>
      <c r="I17" s="70"/>
      <c r="J17" s="70"/>
      <c r="K17" s="70">
        <f>N17+O17</f>
        <v>7.0516930000000002</v>
      </c>
      <c r="L17" s="70"/>
      <c r="M17" s="70"/>
      <c r="N17" s="70">
        <v>7.0516930000000002</v>
      </c>
      <c r="O17" s="70"/>
      <c r="P17" s="70">
        <f>S17+T17</f>
        <v>0</v>
      </c>
      <c r="Q17" s="70"/>
      <c r="R17" s="70"/>
      <c r="S17" s="70">
        <v>0</v>
      </c>
      <c r="T17" s="70"/>
      <c r="U17" s="70">
        <f>X17+Y17</f>
        <v>14.74127</v>
      </c>
      <c r="V17" s="70"/>
      <c r="W17" s="70"/>
      <c r="X17" s="70">
        <v>14.74127</v>
      </c>
      <c r="Y17" s="70"/>
      <c r="Z17" s="70">
        <f>AA17+AB17</f>
        <v>0</v>
      </c>
      <c r="AA17" s="70">
        <v>0</v>
      </c>
      <c r="AB17" s="70"/>
      <c r="AC17" s="70">
        <f>AD17+AE17</f>
        <v>7.3757999999999999</v>
      </c>
      <c r="AD17" s="70">
        <v>7.3757999999999999</v>
      </c>
      <c r="AE17" s="70"/>
      <c r="AF17" s="70">
        <f>AI17+AJ17</f>
        <v>29.168762999999998</v>
      </c>
      <c r="AG17" s="70"/>
      <c r="AH17" s="70"/>
      <c r="AI17" s="70">
        <f>N17+S17+X17+AA17+AD17</f>
        <v>29.168762999999998</v>
      </c>
      <c r="AJ17" s="71"/>
    </row>
    <row r="18" spans="1:36" s="155" customFormat="1" ht="54.75" customHeight="1" x14ac:dyDescent="0.25">
      <c r="A18" s="256" t="s">
        <v>330</v>
      </c>
      <c r="B18" s="139" t="s">
        <v>323</v>
      </c>
      <c r="C18" s="100" t="s">
        <v>336</v>
      </c>
      <c r="D18" s="100">
        <v>2025</v>
      </c>
      <c r="E18" s="100">
        <v>2029</v>
      </c>
      <c r="F18" s="70"/>
      <c r="G18" s="98">
        <f t="shared" ref="G18" si="3">AF18</f>
        <v>37.053018999999999</v>
      </c>
      <c r="H18" s="269">
        <v>45323</v>
      </c>
      <c r="I18" s="70"/>
      <c r="J18" s="70"/>
      <c r="K18" s="70">
        <f>N18+O18</f>
        <v>0</v>
      </c>
      <c r="L18" s="70">
        <v>0</v>
      </c>
      <c r="M18" s="70">
        <v>0</v>
      </c>
      <c r="N18" s="70">
        <v>0</v>
      </c>
      <c r="O18" s="70"/>
      <c r="P18" s="70">
        <f>S18+T18</f>
        <v>37.053018999999999</v>
      </c>
      <c r="Q18" s="70">
        <v>0</v>
      </c>
      <c r="R18" s="70">
        <v>0</v>
      </c>
      <c r="S18" s="70">
        <v>37.053018999999999</v>
      </c>
      <c r="T18" s="70"/>
      <c r="U18" s="70">
        <f>X18+Y18</f>
        <v>0</v>
      </c>
      <c r="V18" s="70">
        <v>0</v>
      </c>
      <c r="W18" s="70">
        <v>0</v>
      </c>
      <c r="X18" s="70">
        <v>0</v>
      </c>
      <c r="Y18" s="70"/>
      <c r="Z18" s="70">
        <f>AA18+AB18</f>
        <v>0</v>
      </c>
      <c r="AA18" s="70">
        <v>0</v>
      </c>
      <c r="AB18" s="70"/>
      <c r="AC18" s="70">
        <f>AD18+AE18</f>
        <v>0</v>
      </c>
      <c r="AD18" s="70">
        <v>0</v>
      </c>
      <c r="AE18" s="70"/>
      <c r="AF18" s="70">
        <f>AI18+AJ18</f>
        <v>37.053018999999999</v>
      </c>
      <c r="AG18" s="70">
        <v>0</v>
      </c>
      <c r="AH18" s="70">
        <v>0</v>
      </c>
      <c r="AI18" s="70">
        <f>N18+S18+X18+AA18+AD18</f>
        <v>37.053018999999999</v>
      </c>
      <c r="AJ18" s="71"/>
    </row>
    <row r="19" spans="1:36" s="19" customFormat="1" ht="60" customHeight="1" x14ac:dyDescent="0.25">
      <c r="A19" s="170" t="s">
        <v>255</v>
      </c>
      <c r="B19" s="85" t="s">
        <v>324</v>
      </c>
      <c r="C19" s="100" t="s">
        <v>338</v>
      </c>
      <c r="D19" s="100">
        <v>2025</v>
      </c>
      <c r="E19" s="100">
        <v>2029</v>
      </c>
      <c r="F19" s="172"/>
      <c r="G19" s="172">
        <f>AF19</f>
        <v>97.599879999999985</v>
      </c>
      <c r="H19" s="273">
        <v>45323</v>
      </c>
      <c r="I19" s="172"/>
      <c r="J19" s="172"/>
      <c r="K19" s="172">
        <f>K20+K22</f>
        <v>2.3634180000000002</v>
      </c>
      <c r="L19" s="172">
        <f t="shared" ref="L19:AJ19" si="4">L20+L22</f>
        <v>0</v>
      </c>
      <c r="M19" s="172">
        <f t="shared" si="4"/>
        <v>0</v>
      </c>
      <c r="N19" s="172">
        <f t="shared" si="4"/>
        <v>2.3634180000000002</v>
      </c>
      <c r="O19" s="172">
        <f t="shared" si="4"/>
        <v>0</v>
      </c>
      <c r="P19" s="172">
        <f t="shared" si="4"/>
        <v>81.642001999999991</v>
      </c>
      <c r="Q19" s="172">
        <f t="shared" si="4"/>
        <v>0</v>
      </c>
      <c r="R19" s="172">
        <f t="shared" si="4"/>
        <v>0</v>
      </c>
      <c r="S19" s="172">
        <f t="shared" si="4"/>
        <v>81.642001999999991</v>
      </c>
      <c r="T19" s="172">
        <f t="shared" si="4"/>
        <v>0</v>
      </c>
      <c r="U19" s="172">
        <f t="shared" si="4"/>
        <v>13.59446</v>
      </c>
      <c r="V19" s="172">
        <f t="shared" si="4"/>
        <v>0</v>
      </c>
      <c r="W19" s="172">
        <f t="shared" si="4"/>
        <v>0</v>
      </c>
      <c r="X19" s="172">
        <f t="shared" si="4"/>
        <v>13.59446</v>
      </c>
      <c r="Y19" s="172">
        <f t="shared" si="4"/>
        <v>0</v>
      </c>
      <c r="Z19" s="172">
        <f t="shared" si="4"/>
        <v>0</v>
      </c>
      <c r="AA19" s="172">
        <f t="shared" si="4"/>
        <v>0</v>
      </c>
      <c r="AB19" s="172">
        <f t="shared" si="4"/>
        <v>0</v>
      </c>
      <c r="AC19" s="172">
        <f t="shared" si="4"/>
        <v>0</v>
      </c>
      <c r="AD19" s="172">
        <f t="shared" si="4"/>
        <v>0</v>
      </c>
      <c r="AE19" s="172">
        <f t="shared" si="4"/>
        <v>0</v>
      </c>
      <c r="AF19" s="172">
        <f t="shared" si="4"/>
        <v>97.599879999999985</v>
      </c>
      <c r="AG19" s="172">
        <f t="shared" si="4"/>
        <v>0</v>
      </c>
      <c r="AH19" s="172">
        <f t="shared" si="4"/>
        <v>0</v>
      </c>
      <c r="AI19" s="172">
        <f>AI20+AI22</f>
        <v>97.599879999999985</v>
      </c>
      <c r="AJ19" s="172">
        <f t="shared" si="4"/>
        <v>0</v>
      </c>
    </row>
    <row r="20" spans="1:36" s="155" customFormat="1" ht="45" customHeight="1" x14ac:dyDescent="0.25">
      <c r="A20" s="256" t="s">
        <v>140</v>
      </c>
      <c r="B20" s="268" t="s">
        <v>325</v>
      </c>
      <c r="C20" s="100"/>
      <c r="D20" s="100">
        <v>2025</v>
      </c>
      <c r="E20" s="100">
        <v>2029</v>
      </c>
      <c r="F20" s="70"/>
      <c r="G20" s="98">
        <f>AF20</f>
        <v>34.2666568</v>
      </c>
      <c r="H20" s="273">
        <v>45323</v>
      </c>
      <c r="I20" s="98"/>
      <c r="J20" s="98"/>
      <c r="K20" s="98">
        <f>K21</f>
        <v>0.50891280000000005</v>
      </c>
      <c r="L20" s="98">
        <f t="shared" ref="L20:AJ20" si="5">L21</f>
        <v>0</v>
      </c>
      <c r="M20" s="98">
        <f t="shared" si="5"/>
        <v>0</v>
      </c>
      <c r="N20" s="98">
        <f t="shared" si="5"/>
        <v>0.50891280000000005</v>
      </c>
      <c r="O20" s="98">
        <f t="shared" si="5"/>
        <v>0</v>
      </c>
      <c r="P20" s="98">
        <f t="shared" si="5"/>
        <v>27.511023999999999</v>
      </c>
      <c r="Q20" s="98">
        <f t="shared" si="5"/>
        <v>0</v>
      </c>
      <c r="R20" s="98">
        <f t="shared" si="5"/>
        <v>0</v>
      </c>
      <c r="S20" s="98">
        <f t="shared" si="5"/>
        <v>27.511023999999999</v>
      </c>
      <c r="T20" s="98">
        <f t="shared" si="5"/>
        <v>0</v>
      </c>
      <c r="U20" s="98">
        <f t="shared" si="5"/>
        <v>6.2467199999999998</v>
      </c>
      <c r="V20" s="98">
        <f t="shared" si="5"/>
        <v>0</v>
      </c>
      <c r="W20" s="98">
        <f t="shared" si="5"/>
        <v>0</v>
      </c>
      <c r="X20" s="98">
        <f t="shared" si="5"/>
        <v>6.2467199999999998</v>
      </c>
      <c r="Y20" s="98">
        <f t="shared" si="5"/>
        <v>0</v>
      </c>
      <c r="Z20" s="98">
        <f t="shared" si="5"/>
        <v>0</v>
      </c>
      <c r="AA20" s="98">
        <f t="shared" si="5"/>
        <v>0</v>
      </c>
      <c r="AB20" s="98">
        <f t="shared" si="5"/>
        <v>0</v>
      </c>
      <c r="AC20" s="98">
        <f t="shared" si="5"/>
        <v>0</v>
      </c>
      <c r="AD20" s="98">
        <f t="shared" si="5"/>
        <v>0</v>
      </c>
      <c r="AE20" s="98">
        <f t="shared" si="5"/>
        <v>0</v>
      </c>
      <c r="AF20" s="98">
        <f t="shared" si="5"/>
        <v>34.2666568</v>
      </c>
      <c r="AG20" s="98">
        <f t="shared" si="5"/>
        <v>0</v>
      </c>
      <c r="AH20" s="98">
        <f t="shared" si="5"/>
        <v>0</v>
      </c>
      <c r="AI20" s="98">
        <f t="shared" si="5"/>
        <v>34.2666568</v>
      </c>
      <c r="AJ20" s="98">
        <f t="shared" si="5"/>
        <v>0</v>
      </c>
    </row>
    <row r="21" spans="1:36" s="19" customFormat="1" ht="50.25" customHeight="1" x14ac:dyDescent="0.25">
      <c r="A21" s="256" t="s">
        <v>285</v>
      </c>
      <c r="B21" s="139" t="s">
        <v>352</v>
      </c>
      <c r="C21" s="100"/>
      <c r="D21" s="100">
        <v>2025</v>
      </c>
      <c r="E21" s="100">
        <v>2029</v>
      </c>
      <c r="F21" s="70"/>
      <c r="G21" s="98">
        <f t="shared" ref="G21" si="6">AF21</f>
        <v>34.2666568</v>
      </c>
      <c r="H21" s="269">
        <v>45323</v>
      </c>
      <c r="I21" s="70"/>
      <c r="J21" s="70"/>
      <c r="K21" s="70">
        <f>N21+O21</f>
        <v>0.50891280000000005</v>
      </c>
      <c r="L21" s="70"/>
      <c r="M21" s="70"/>
      <c r="N21" s="70">
        <v>0.50891280000000005</v>
      </c>
      <c r="O21" s="70"/>
      <c r="P21" s="70">
        <f>S21+T21</f>
        <v>27.511023999999999</v>
      </c>
      <c r="Q21" s="70"/>
      <c r="R21" s="70"/>
      <c r="S21" s="70">
        <v>27.511023999999999</v>
      </c>
      <c r="T21" s="70"/>
      <c r="U21" s="70">
        <f>X21+Y21</f>
        <v>6.2467199999999998</v>
      </c>
      <c r="V21" s="70"/>
      <c r="W21" s="70"/>
      <c r="X21" s="70">
        <v>6.2467199999999998</v>
      </c>
      <c r="Y21" s="70"/>
      <c r="Z21" s="70">
        <f>AA21+AB21</f>
        <v>0</v>
      </c>
      <c r="AA21" s="70">
        <v>0</v>
      </c>
      <c r="AB21" s="70"/>
      <c r="AC21" s="70">
        <f>AD21+AE21</f>
        <v>0</v>
      </c>
      <c r="AD21" s="70">
        <v>0</v>
      </c>
      <c r="AE21" s="70"/>
      <c r="AF21" s="70">
        <f>AI21+AJ21</f>
        <v>34.2666568</v>
      </c>
      <c r="AG21" s="70"/>
      <c r="AH21" s="70"/>
      <c r="AI21" s="70">
        <f>N21+S21+X21+AA21+AD21</f>
        <v>34.2666568</v>
      </c>
      <c r="AJ21" s="71"/>
    </row>
    <row r="22" spans="1:36" s="155" customFormat="1" ht="45" customHeight="1" x14ac:dyDescent="0.25">
      <c r="A22" s="256" t="s">
        <v>141</v>
      </c>
      <c r="B22" s="268" t="s">
        <v>326</v>
      </c>
      <c r="C22" s="100"/>
      <c r="D22" s="100">
        <v>2025</v>
      </c>
      <c r="E22" s="100">
        <v>2029</v>
      </c>
      <c r="F22" s="70"/>
      <c r="G22" s="98">
        <f>AF22</f>
        <v>63.333223199999992</v>
      </c>
      <c r="H22" s="273">
        <v>45323</v>
      </c>
      <c r="I22" s="98"/>
      <c r="J22" s="98"/>
      <c r="K22" s="98">
        <f>K23+K24+K25</f>
        <v>1.8545052000000002</v>
      </c>
      <c r="L22" s="98">
        <f t="shared" ref="L22:AJ22" si="7">L23+L24+L25</f>
        <v>0</v>
      </c>
      <c r="M22" s="98">
        <f t="shared" si="7"/>
        <v>0</v>
      </c>
      <c r="N22" s="98">
        <f t="shared" si="7"/>
        <v>1.8545052000000002</v>
      </c>
      <c r="O22" s="98">
        <f t="shared" si="7"/>
        <v>0</v>
      </c>
      <c r="P22" s="98">
        <f t="shared" si="7"/>
        <v>54.130977999999999</v>
      </c>
      <c r="Q22" s="98">
        <f t="shared" si="7"/>
        <v>0</v>
      </c>
      <c r="R22" s="98">
        <f t="shared" si="7"/>
        <v>0</v>
      </c>
      <c r="S22" s="98">
        <f t="shared" si="7"/>
        <v>54.130977999999999</v>
      </c>
      <c r="T22" s="98">
        <f t="shared" si="7"/>
        <v>0</v>
      </c>
      <c r="U22" s="98">
        <f t="shared" si="7"/>
        <v>7.3477399999999999</v>
      </c>
      <c r="V22" s="98">
        <f t="shared" si="7"/>
        <v>0</v>
      </c>
      <c r="W22" s="98">
        <f t="shared" si="7"/>
        <v>0</v>
      </c>
      <c r="X22" s="98">
        <f t="shared" si="7"/>
        <v>7.3477399999999999</v>
      </c>
      <c r="Y22" s="98">
        <f t="shared" si="7"/>
        <v>0</v>
      </c>
      <c r="Z22" s="98">
        <f t="shared" si="7"/>
        <v>0</v>
      </c>
      <c r="AA22" s="98">
        <f t="shared" si="7"/>
        <v>0</v>
      </c>
      <c r="AB22" s="98">
        <f t="shared" si="7"/>
        <v>0</v>
      </c>
      <c r="AC22" s="98">
        <f t="shared" si="7"/>
        <v>0</v>
      </c>
      <c r="AD22" s="98">
        <f t="shared" si="7"/>
        <v>0</v>
      </c>
      <c r="AE22" s="98">
        <f t="shared" si="7"/>
        <v>0</v>
      </c>
      <c r="AF22" s="98">
        <f>AF23+AF24+AF25</f>
        <v>63.333223199999992</v>
      </c>
      <c r="AG22" s="98">
        <f t="shared" si="7"/>
        <v>0</v>
      </c>
      <c r="AH22" s="98">
        <f t="shared" si="7"/>
        <v>0</v>
      </c>
      <c r="AI22" s="98">
        <f t="shared" si="7"/>
        <v>63.333223199999992</v>
      </c>
      <c r="AJ22" s="98">
        <f t="shared" si="7"/>
        <v>0</v>
      </c>
    </row>
    <row r="23" spans="1:36" s="19" customFormat="1" ht="57.75" customHeight="1" x14ac:dyDescent="0.25">
      <c r="A23" s="256" t="s">
        <v>331</v>
      </c>
      <c r="B23" s="139" t="s">
        <v>327</v>
      </c>
      <c r="C23" s="100"/>
      <c r="D23" s="100">
        <v>2025</v>
      </c>
      <c r="E23" s="100">
        <v>2029</v>
      </c>
      <c r="F23" s="70"/>
      <c r="G23" s="98">
        <f t="shared" ref="G23:G24" si="8">AF23</f>
        <v>47.968909999999994</v>
      </c>
      <c r="H23" s="269">
        <v>45323</v>
      </c>
      <c r="I23" s="70"/>
      <c r="J23" s="70"/>
      <c r="K23" s="70">
        <f>N23+O23</f>
        <v>1.3106987999999999</v>
      </c>
      <c r="L23" s="70"/>
      <c r="M23" s="70"/>
      <c r="N23" s="70">
        <v>1.3106987999999999</v>
      </c>
      <c r="O23" s="70"/>
      <c r="P23" s="70">
        <f>S23+T23</f>
        <v>46.658211199999997</v>
      </c>
      <c r="Q23" s="70"/>
      <c r="R23" s="70"/>
      <c r="S23" s="70">
        <v>46.658211199999997</v>
      </c>
      <c r="T23" s="70"/>
      <c r="U23" s="70">
        <f>X23+Y23</f>
        <v>0</v>
      </c>
      <c r="V23" s="70"/>
      <c r="W23" s="70"/>
      <c r="X23" s="70">
        <v>0</v>
      </c>
      <c r="Y23" s="70"/>
      <c r="Z23" s="70">
        <f>AA23+AB23</f>
        <v>0</v>
      </c>
      <c r="AA23" s="70">
        <v>0</v>
      </c>
      <c r="AB23" s="70"/>
      <c r="AC23" s="70">
        <f>AD23+AE23</f>
        <v>0</v>
      </c>
      <c r="AD23" s="70">
        <v>0</v>
      </c>
      <c r="AE23" s="70"/>
      <c r="AF23" s="70">
        <f>AI23+AJ23</f>
        <v>47.968909999999994</v>
      </c>
      <c r="AG23" s="70"/>
      <c r="AH23" s="70"/>
      <c r="AI23" s="70">
        <f>N23+S23+X23+AA23+AD23</f>
        <v>47.968909999999994</v>
      </c>
      <c r="AJ23" s="71"/>
    </row>
    <row r="24" spans="1:36" s="19" customFormat="1" ht="73.5" customHeight="1" x14ac:dyDescent="0.25">
      <c r="A24" s="256" t="s">
        <v>332</v>
      </c>
      <c r="B24" s="139" t="s">
        <v>328</v>
      </c>
      <c r="C24" s="100"/>
      <c r="D24" s="100">
        <v>2025</v>
      </c>
      <c r="E24" s="100">
        <v>2029</v>
      </c>
      <c r="F24" s="70"/>
      <c r="G24" s="98">
        <f t="shared" si="8"/>
        <v>7.7446699999999993</v>
      </c>
      <c r="H24" s="269">
        <v>45323</v>
      </c>
      <c r="I24" s="70"/>
      <c r="J24" s="70"/>
      <c r="K24" s="70">
        <f>N24+O24</f>
        <v>0.27190320000000001</v>
      </c>
      <c r="L24" s="70"/>
      <c r="M24" s="70"/>
      <c r="N24" s="70">
        <v>0.27190320000000001</v>
      </c>
      <c r="O24" s="70"/>
      <c r="P24" s="70">
        <f>S24+T24</f>
        <v>7.4727667999999996</v>
      </c>
      <c r="Q24" s="70"/>
      <c r="R24" s="70"/>
      <c r="S24" s="70">
        <v>7.4727667999999996</v>
      </c>
      <c r="T24" s="70"/>
      <c r="U24" s="70">
        <f>X24+Y24</f>
        <v>0</v>
      </c>
      <c r="V24" s="70"/>
      <c r="W24" s="70"/>
      <c r="X24" s="70">
        <v>0</v>
      </c>
      <c r="Y24" s="70"/>
      <c r="Z24" s="70">
        <f>AA24+AB24</f>
        <v>0</v>
      </c>
      <c r="AA24" s="70">
        <v>0</v>
      </c>
      <c r="AB24" s="70"/>
      <c r="AC24" s="70">
        <f>AD24+AE24</f>
        <v>0</v>
      </c>
      <c r="AD24" s="70">
        <v>0</v>
      </c>
      <c r="AE24" s="70"/>
      <c r="AF24" s="70">
        <f>AI24+AJ24</f>
        <v>7.7446699999999993</v>
      </c>
      <c r="AG24" s="70"/>
      <c r="AH24" s="70"/>
      <c r="AI24" s="70">
        <f>N24+S24+X24+AA24+AD24</f>
        <v>7.7446699999999993</v>
      </c>
      <c r="AJ24" s="71"/>
    </row>
    <row r="25" spans="1:36" s="19" customFormat="1" ht="73.5" customHeight="1" thickBot="1" x14ac:dyDescent="0.3">
      <c r="A25" s="248" t="s">
        <v>333</v>
      </c>
      <c r="B25" s="195" t="s">
        <v>329</v>
      </c>
      <c r="C25" s="243"/>
      <c r="D25" s="117">
        <v>2025</v>
      </c>
      <c r="E25" s="117">
        <v>2029</v>
      </c>
      <c r="F25" s="244"/>
      <c r="G25" s="245">
        <f t="shared" ref="G25" si="9">AF25</f>
        <v>7.6196431999999996</v>
      </c>
      <c r="H25" s="282">
        <v>45323</v>
      </c>
      <c r="I25" s="244"/>
      <c r="J25" s="244"/>
      <c r="K25" s="244">
        <f>N25+O25</f>
        <v>0.27190320000000001</v>
      </c>
      <c r="L25" s="244"/>
      <c r="M25" s="244"/>
      <c r="N25" s="270">
        <v>0.27190320000000001</v>
      </c>
      <c r="O25" s="244"/>
      <c r="P25" s="244">
        <f>S25+T25</f>
        <v>0</v>
      </c>
      <c r="Q25" s="244"/>
      <c r="R25" s="244"/>
      <c r="S25" s="244">
        <v>0</v>
      </c>
      <c r="T25" s="244"/>
      <c r="U25" s="244">
        <f>X25+Y25</f>
        <v>7.3477399999999999</v>
      </c>
      <c r="V25" s="244"/>
      <c r="W25" s="244"/>
      <c r="X25" s="244">
        <v>7.3477399999999999</v>
      </c>
      <c r="Y25" s="244"/>
      <c r="Z25" s="244">
        <f>AA25+AB25</f>
        <v>0</v>
      </c>
      <c r="AA25" s="244">
        <v>0</v>
      </c>
      <c r="AB25" s="244"/>
      <c r="AC25" s="244">
        <f>AD25+AE25</f>
        <v>0</v>
      </c>
      <c r="AD25" s="244">
        <v>0</v>
      </c>
      <c r="AE25" s="244"/>
      <c r="AF25" s="244">
        <f>AI25+AJ25</f>
        <v>7.6196431999999996</v>
      </c>
      <c r="AG25" s="244"/>
      <c r="AH25" s="244"/>
      <c r="AI25" s="244">
        <f>N25+S25+X25+AA25+AD25</f>
        <v>7.6196431999999996</v>
      </c>
      <c r="AJ25" s="246"/>
    </row>
    <row r="26" spans="1:36" x14ac:dyDescent="0.25">
      <c r="A26" s="92"/>
      <c r="B26" s="93"/>
      <c r="C26" s="93"/>
      <c r="D26" s="93"/>
      <c r="E26" s="93"/>
      <c r="F26" s="93"/>
      <c r="G26" s="93"/>
      <c r="H26" s="92"/>
      <c r="I26" s="94"/>
      <c r="J26" s="94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</row>
    <row r="27" spans="1:36" x14ac:dyDescent="0.25">
      <c r="A27" s="92"/>
      <c r="B27" s="93"/>
      <c r="C27" s="93"/>
      <c r="D27" s="93"/>
      <c r="E27" s="93"/>
      <c r="F27" s="93"/>
      <c r="G27" s="93"/>
      <c r="H27" s="92"/>
      <c r="I27" s="94"/>
      <c r="J27" s="94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</row>
    <row r="28" spans="1:36" x14ac:dyDescent="0.25">
      <c r="A28" s="92"/>
      <c r="B28" s="93" t="s">
        <v>361</v>
      </c>
      <c r="C28" s="93"/>
      <c r="D28" s="93"/>
      <c r="E28" s="93"/>
      <c r="F28" s="93"/>
      <c r="G28" s="93" t="s">
        <v>362</v>
      </c>
      <c r="H28" s="92"/>
      <c r="I28" s="94"/>
      <c r="J28" s="94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</row>
    <row r="29" spans="1:36" x14ac:dyDescent="0.25">
      <c r="A29" s="92"/>
      <c r="B29" s="93"/>
      <c r="C29" s="93"/>
      <c r="D29" s="93"/>
      <c r="E29" s="93"/>
      <c r="F29" s="93"/>
      <c r="G29" s="93"/>
      <c r="H29" s="92"/>
      <c r="I29" s="94"/>
      <c r="J29" s="94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</row>
    <row r="30" spans="1:36" x14ac:dyDescent="0.25">
      <c r="A30" s="92"/>
      <c r="B30" s="92"/>
      <c r="C30" s="92"/>
      <c r="D30" s="92"/>
      <c r="E30" s="92"/>
      <c r="F30" s="92"/>
      <c r="G30" s="92"/>
      <c r="H30" s="92"/>
      <c r="I30" s="94"/>
      <c r="J30" s="94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</row>
    <row r="31" spans="1:36" x14ac:dyDescent="0.25">
      <c r="A31" s="92"/>
      <c r="B31" s="92"/>
      <c r="C31" s="92"/>
      <c r="D31" s="92"/>
      <c r="E31" s="92"/>
      <c r="F31" s="92"/>
      <c r="G31" s="92"/>
      <c r="H31" s="92"/>
      <c r="I31" s="94"/>
      <c r="J31" s="94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</row>
    <row r="32" spans="1:36" x14ac:dyDescent="0.25">
      <c r="A32" s="92"/>
      <c r="B32" s="333" t="s">
        <v>357</v>
      </c>
      <c r="C32" s="333"/>
      <c r="D32" s="333"/>
      <c r="E32" s="333"/>
      <c r="F32" s="92"/>
      <c r="G32" s="92"/>
      <c r="H32" s="92"/>
      <c r="I32" s="94"/>
      <c r="J32" s="94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</row>
  </sheetData>
  <sheetProtection password="C411" sheet="1" formatCells="0" formatColumns="0" formatRows="0" insertColumns="0" insertRows="0" insertHyperlinks="0" deleteColumns="0" deleteRows="0" sort="0" autoFilter="0" pivotTables="0"/>
  <mergeCells count="24">
    <mergeCell ref="AF4:AJ4"/>
    <mergeCell ref="AE5:AJ5"/>
    <mergeCell ref="AE6:AJ6"/>
    <mergeCell ref="A3:Y3"/>
    <mergeCell ref="A4:Y4"/>
    <mergeCell ref="A5:Y5"/>
    <mergeCell ref="A6:Y6"/>
    <mergeCell ref="A8:A10"/>
    <mergeCell ref="B8:B10"/>
    <mergeCell ref="C8:C10"/>
    <mergeCell ref="D8:D10"/>
    <mergeCell ref="E8:E9"/>
    <mergeCell ref="F8:H8"/>
    <mergeCell ref="K8:AJ8"/>
    <mergeCell ref="F9:H9"/>
    <mergeCell ref="AC9:AE9"/>
    <mergeCell ref="AF9:AJ9"/>
    <mergeCell ref="I8:I9"/>
    <mergeCell ref="J8:J9"/>
    <mergeCell ref="B32:E32"/>
    <mergeCell ref="K9:O9"/>
    <mergeCell ref="P9:T9"/>
    <mergeCell ref="Z9:AB9"/>
    <mergeCell ref="U9:Y9"/>
  </mergeCells>
  <pageMargins left="0.11811023622047245" right="0.11811023622047245" top="0.35433070866141736" bottom="0.19685039370078741" header="0.31496062992125984" footer="0.11811023622047245"/>
  <pageSetup paperSize="9" scale="44" fitToHeight="0" orientation="landscape" r:id="rId1"/>
  <colBreaks count="1" manualBreakCount="1">
    <brk id="2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92D050"/>
    <pageSetUpPr fitToPage="1"/>
  </sheetPr>
  <dimension ref="A1:AP35"/>
  <sheetViews>
    <sheetView view="pageBreakPreview" topLeftCell="A4" zoomScale="60" zoomScaleNormal="70" workbookViewId="0">
      <selection activeCell="Y22" sqref="Y22"/>
    </sheetView>
  </sheetViews>
  <sheetFormatPr defaultColWidth="9" defaultRowHeight="15.75" x14ac:dyDescent="0.25"/>
  <cols>
    <col min="1" max="1" width="11.625" style="155" customWidth="1"/>
    <col min="2" max="2" width="35.625" style="155" customWidth="1"/>
    <col min="3" max="3" width="15.375" style="155" customWidth="1"/>
    <col min="4" max="4" width="9.75" style="155" customWidth="1"/>
    <col min="5" max="5" width="10.5" style="155" customWidth="1"/>
    <col min="6" max="6" width="8.875" style="155" customWidth="1"/>
    <col min="7" max="7" width="6" style="155" hidden="1" customWidth="1"/>
    <col min="8" max="8" width="8.125" style="155" customWidth="1"/>
    <col min="9" max="9" width="6" style="155" hidden="1" customWidth="1"/>
    <col min="10" max="10" width="8.5" style="155" customWidth="1"/>
    <col min="11" max="11" width="9.375" style="155" customWidth="1"/>
    <col min="12" max="12" width="9.75" style="155" customWidth="1"/>
    <col min="13" max="13" width="7" style="155" customWidth="1"/>
    <col min="14" max="14" width="6" style="155" hidden="1" customWidth="1"/>
    <col min="15" max="15" width="7.25" style="155" customWidth="1"/>
    <col min="16" max="16" width="6" style="155" hidden="1" customWidth="1"/>
    <col min="17" max="17" width="7.625" style="155" customWidth="1"/>
    <col min="18" max="19" width="9.5" style="155" customWidth="1"/>
    <col min="20" max="20" width="8.5" style="155" customWidth="1"/>
    <col min="21" max="21" width="8.5" style="155" hidden="1" customWidth="1"/>
    <col min="22" max="22" width="8.5" style="155" customWidth="1"/>
    <col min="23" max="23" width="6" style="155" hidden="1" customWidth="1"/>
    <col min="24" max="24" width="11.125" style="155" customWidth="1"/>
    <col min="25" max="25" width="11" style="155" customWidth="1"/>
    <col min="26" max="26" width="7.875" style="155" customWidth="1"/>
    <col min="27" max="27" width="7.625" style="155" customWidth="1"/>
    <col min="28" max="28" width="6" style="155" hidden="1" customWidth="1"/>
    <col min="29" max="29" width="7.625" style="155" customWidth="1"/>
    <col min="30" max="30" width="6" style="155" hidden="1" customWidth="1"/>
    <col min="31" max="31" width="10.25" style="155" customWidth="1"/>
    <col min="32" max="32" width="10.5" style="155" customWidth="1"/>
    <col min="33" max="33" width="11.125" style="155" customWidth="1"/>
    <col min="34" max="34" width="8.75" style="155" customWidth="1"/>
    <col min="35" max="35" width="6" style="155" hidden="1" customWidth="1"/>
    <col min="36" max="36" width="10.375" style="155" customWidth="1"/>
    <col min="37" max="37" width="6" style="155" hidden="1" customWidth="1"/>
    <col min="38" max="38" width="10.375" style="155" customWidth="1"/>
    <col min="39" max="39" width="3.5" style="155" customWidth="1"/>
    <col min="40" max="40" width="5.75" style="19" customWidth="1"/>
    <col min="41" max="41" width="16.125" style="19" customWidth="1"/>
    <col min="42" max="42" width="21.25" style="19" customWidth="1"/>
    <col min="43" max="43" width="12.625" style="19" customWidth="1"/>
    <col min="44" max="44" width="22.375" style="19" customWidth="1"/>
    <col min="45" max="45" width="10.875" style="19" customWidth="1"/>
    <col min="46" max="46" width="17.375" style="19" customWidth="1"/>
    <col min="47" max="48" width="4.125" style="19" customWidth="1"/>
    <col min="49" max="49" width="3.75" style="19" customWidth="1"/>
    <col min="50" max="50" width="3.875" style="19" customWidth="1"/>
    <col min="51" max="51" width="4.5" style="19" customWidth="1"/>
    <col min="52" max="52" width="5" style="19" customWidth="1"/>
    <col min="53" max="53" width="5.5" style="19" customWidth="1"/>
    <col min="54" max="54" width="5.75" style="19" customWidth="1"/>
    <col min="55" max="55" width="5.5" style="19" customWidth="1"/>
    <col min="56" max="57" width="5" style="19" customWidth="1"/>
    <col min="58" max="58" width="12.875" style="19" customWidth="1"/>
    <col min="59" max="68" width="5" style="19" customWidth="1"/>
    <col min="69" max="16384" width="9" style="19"/>
  </cols>
  <sheetData>
    <row r="1" spans="1:42" ht="18.75" x14ac:dyDescent="0.25">
      <c r="AL1" s="29" t="s">
        <v>321</v>
      </c>
    </row>
    <row r="2" spans="1:42" ht="22.5" x14ac:dyDescent="0.3">
      <c r="AL2" s="30" t="s">
        <v>213</v>
      </c>
    </row>
    <row r="3" spans="1:42" ht="18.75" x14ac:dyDescent="0.3">
      <c r="AL3" s="30"/>
    </row>
    <row r="4" spans="1:42" ht="18.75" x14ac:dyDescent="0.3">
      <c r="A4" s="444" t="s">
        <v>270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4"/>
      <c r="AA4" s="444"/>
      <c r="AB4" s="444"/>
      <c r="AC4" s="444"/>
      <c r="AD4" s="444"/>
      <c r="AE4" s="444"/>
      <c r="AF4" s="444"/>
      <c r="AG4" s="444"/>
      <c r="AH4" s="444"/>
      <c r="AI4" s="444"/>
      <c r="AJ4" s="444"/>
      <c r="AK4" s="444"/>
      <c r="AL4" s="444"/>
    </row>
    <row r="5" spans="1:42" ht="18.75" x14ac:dyDescent="0.3">
      <c r="A5" s="443" t="s">
        <v>369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3"/>
      <c r="AH5" s="443"/>
      <c r="AI5" s="443"/>
      <c r="AJ5" s="443"/>
      <c r="AK5" s="443"/>
      <c r="AL5" s="443"/>
    </row>
    <row r="6" spans="1:42" ht="18.75" x14ac:dyDescent="0.3">
      <c r="A6" s="258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448" t="s">
        <v>311</v>
      </c>
      <c r="AH6" s="448"/>
      <c r="AI6" s="448"/>
      <c r="AJ6" s="448"/>
      <c r="AK6" s="448"/>
      <c r="AL6" s="448"/>
    </row>
    <row r="7" spans="1:42" ht="18.75" x14ac:dyDescent="0.25">
      <c r="A7" s="445" t="s">
        <v>307</v>
      </c>
      <c r="B7" s="445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5"/>
      <c r="AA7" s="445"/>
      <c r="AB7" s="445"/>
      <c r="AC7" s="445"/>
      <c r="AD7" s="445"/>
      <c r="AE7" s="445"/>
      <c r="AF7" s="445"/>
      <c r="AG7" s="445"/>
      <c r="AH7" s="445"/>
      <c r="AI7" s="445"/>
      <c r="AJ7" s="445"/>
      <c r="AK7" s="445"/>
      <c r="AL7" s="445"/>
      <c r="AM7" s="31"/>
      <c r="AN7" s="15"/>
      <c r="AO7" s="15"/>
      <c r="AP7" s="15"/>
    </row>
    <row r="8" spans="1:42" x14ac:dyDescent="0.25">
      <c r="A8" s="449" t="s">
        <v>248</v>
      </c>
      <c r="B8" s="449"/>
      <c r="C8" s="449"/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49"/>
      <c r="O8" s="449"/>
      <c r="P8" s="449"/>
      <c r="Q8" s="449"/>
      <c r="R8" s="449"/>
      <c r="S8" s="449"/>
      <c r="T8" s="449"/>
      <c r="U8" s="449"/>
      <c r="V8" s="449"/>
      <c r="W8" s="449"/>
      <c r="X8" s="449"/>
      <c r="Y8" s="449"/>
      <c r="Z8" s="449"/>
      <c r="AA8" s="449"/>
      <c r="AB8" s="449"/>
      <c r="AC8" s="449"/>
      <c r="AD8" s="449"/>
      <c r="AE8" s="449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6"/>
    </row>
    <row r="9" spans="1:42" ht="19.5" customHeight="1" thickBot="1" x14ac:dyDescent="0.3">
      <c r="A9" s="431"/>
      <c r="B9" s="431"/>
      <c r="C9" s="431"/>
      <c r="D9" s="431"/>
      <c r="E9" s="431"/>
      <c r="F9" s="431"/>
      <c r="G9" s="431"/>
      <c r="H9" s="431"/>
      <c r="I9" s="431"/>
      <c r="J9" s="431"/>
      <c r="K9" s="431"/>
      <c r="L9" s="431"/>
      <c r="M9" s="431"/>
      <c r="N9" s="431"/>
      <c r="O9" s="431"/>
      <c r="P9" s="431"/>
      <c r="Q9" s="431"/>
      <c r="R9" s="431"/>
      <c r="S9" s="431"/>
      <c r="T9" s="431"/>
      <c r="U9" s="431"/>
      <c r="V9" s="431"/>
      <c r="W9" s="431"/>
      <c r="X9" s="431"/>
      <c r="Y9" s="431"/>
      <c r="Z9" s="431"/>
      <c r="AA9" s="431"/>
      <c r="AB9" s="431"/>
      <c r="AC9" s="431"/>
      <c r="AD9" s="431"/>
      <c r="AE9" s="431"/>
      <c r="AF9" s="431"/>
      <c r="AG9" s="431"/>
      <c r="AH9" s="431"/>
      <c r="AI9" s="431"/>
      <c r="AJ9" s="431"/>
      <c r="AK9" s="431"/>
      <c r="AL9" s="431"/>
      <c r="AM9" s="2"/>
      <c r="AN9" s="2"/>
      <c r="AO9" s="2"/>
    </row>
    <row r="10" spans="1:42" ht="19.5" customHeight="1" x14ac:dyDescent="0.25">
      <c r="A10" s="435" t="s">
        <v>55</v>
      </c>
      <c r="B10" s="421" t="s">
        <v>19</v>
      </c>
      <c r="C10" s="421" t="s">
        <v>1</v>
      </c>
      <c r="D10" s="446" t="s">
        <v>119</v>
      </c>
      <c r="E10" s="446"/>
      <c r="F10" s="446"/>
      <c r="G10" s="446"/>
      <c r="H10" s="446"/>
      <c r="I10" s="446"/>
      <c r="J10" s="446"/>
      <c r="K10" s="446"/>
      <c r="L10" s="446"/>
      <c r="M10" s="446"/>
      <c r="N10" s="446"/>
      <c r="O10" s="446"/>
      <c r="P10" s="446"/>
      <c r="Q10" s="446"/>
      <c r="R10" s="446"/>
      <c r="S10" s="446"/>
      <c r="T10" s="446"/>
      <c r="U10" s="446"/>
      <c r="V10" s="446"/>
      <c r="W10" s="446"/>
      <c r="X10" s="446"/>
      <c r="Y10" s="446"/>
      <c r="Z10" s="446"/>
      <c r="AA10" s="446"/>
      <c r="AB10" s="446"/>
      <c r="AC10" s="446"/>
      <c r="AD10" s="446"/>
      <c r="AE10" s="446"/>
      <c r="AF10" s="446"/>
      <c r="AG10" s="446"/>
      <c r="AH10" s="446"/>
      <c r="AI10" s="446"/>
      <c r="AJ10" s="446"/>
      <c r="AK10" s="446"/>
      <c r="AL10" s="447"/>
      <c r="AM10" s="33"/>
      <c r="AN10" s="4"/>
      <c r="AO10" s="4"/>
    </row>
    <row r="11" spans="1:42" ht="43.5" customHeight="1" x14ac:dyDescent="0.25">
      <c r="A11" s="436"/>
      <c r="B11" s="418"/>
      <c r="C11" s="418"/>
      <c r="D11" s="419" t="s">
        <v>2</v>
      </c>
      <c r="E11" s="419"/>
      <c r="F11" s="419"/>
      <c r="G11" s="419"/>
      <c r="H11" s="419"/>
      <c r="I11" s="419"/>
      <c r="J11" s="419"/>
      <c r="K11" s="419" t="s">
        <v>3</v>
      </c>
      <c r="L11" s="419"/>
      <c r="M11" s="419"/>
      <c r="N11" s="419"/>
      <c r="O11" s="419"/>
      <c r="P11" s="419"/>
      <c r="Q11" s="419"/>
      <c r="R11" s="419" t="s">
        <v>4</v>
      </c>
      <c r="S11" s="419"/>
      <c r="T11" s="419"/>
      <c r="U11" s="419"/>
      <c r="V11" s="419"/>
      <c r="W11" s="419"/>
      <c r="X11" s="419"/>
      <c r="Y11" s="419" t="s">
        <v>5</v>
      </c>
      <c r="Z11" s="419"/>
      <c r="AA11" s="419"/>
      <c r="AB11" s="419"/>
      <c r="AC11" s="419"/>
      <c r="AD11" s="419"/>
      <c r="AE11" s="419"/>
      <c r="AF11" s="418" t="s">
        <v>120</v>
      </c>
      <c r="AG11" s="418"/>
      <c r="AH11" s="418"/>
      <c r="AI11" s="418"/>
      <c r="AJ11" s="418"/>
      <c r="AK11" s="418"/>
      <c r="AL11" s="420"/>
      <c r="AM11" s="33"/>
      <c r="AN11" s="4"/>
      <c r="AO11" s="4"/>
      <c r="AP11" s="4"/>
    </row>
    <row r="12" spans="1:42" ht="43.5" customHeight="1" x14ac:dyDescent="0.25">
      <c r="A12" s="436"/>
      <c r="B12" s="418"/>
      <c r="C12" s="418"/>
      <c r="D12" s="265" t="s">
        <v>28</v>
      </c>
      <c r="E12" s="419" t="s">
        <v>27</v>
      </c>
      <c r="F12" s="419"/>
      <c r="G12" s="419"/>
      <c r="H12" s="419"/>
      <c r="I12" s="419"/>
      <c r="J12" s="419"/>
      <c r="K12" s="265" t="s">
        <v>28</v>
      </c>
      <c r="L12" s="419" t="s">
        <v>27</v>
      </c>
      <c r="M12" s="419"/>
      <c r="N12" s="419"/>
      <c r="O12" s="419"/>
      <c r="P12" s="419"/>
      <c r="Q12" s="419"/>
      <c r="R12" s="265" t="s">
        <v>28</v>
      </c>
      <c r="S12" s="419" t="s">
        <v>27</v>
      </c>
      <c r="T12" s="419"/>
      <c r="U12" s="419"/>
      <c r="V12" s="419"/>
      <c r="W12" s="419"/>
      <c r="X12" s="419"/>
      <c r="Y12" s="265" t="s">
        <v>28</v>
      </c>
      <c r="Z12" s="419" t="s">
        <v>27</v>
      </c>
      <c r="AA12" s="419"/>
      <c r="AB12" s="419"/>
      <c r="AC12" s="419"/>
      <c r="AD12" s="419"/>
      <c r="AE12" s="419"/>
      <c r="AF12" s="265" t="s">
        <v>28</v>
      </c>
      <c r="AG12" s="419" t="s">
        <v>27</v>
      </c>
      <c r="AH12" s="419"/>
      <c r="AI12" s="419"/>
      <c r="AJ12" s="419"/>
      <c r="AK12" s="419"/>
      <c r="AL12" s="442"/>
    </row>
    <row r="13" spans="1:42" ht="76.5" customHeight="1" x14ac:dyDescent="0.25">
      <c r="A13" s="437"/>
      <c r="B13" s="418"/>
      <c r="C13" s="418"/>
      <c r="D13" s="257" t="s">
        <v>13</v>
      </c>
      <c r="E13" s="257" t="s">
        <v>13</v>
      </c>
      <c r="F13" s="267" t="s">
        <v>215</v>
      </c>
      <c r="G13" s="267" t="s">
        <v>216</v>
      </c>
      <c r="H13" s="267" t="s">
        <v>217</v>
      </c>
      <c r="I13" s="267" t="s">
        <v>218</v>
      </c>
      <c r="J13" s="267" t="s">
        <v>230</v>
      </c>
      <c r="K13" s="257" t="s">
        <v>13</v>
      </c>
      <c r="L13" s="257" t="s">
        <v>13</v>
      </c>
      <c r="M13" s="267" t="s">
        <v>215</v>
      </c>
      <c r="N13" s="267" t="s">
        <v>216</v>
      </c>
      <c r="O13" s="267" t="s">
        <v>217</v>
      </c>
      <c r="P13" s="267" t="s">
        <v>218</v>
      </c>
      <c r="Q13" s="267" t="s">
        <v>230</v>
      </c>
      <c r="R13" s="257" t="s">
        <v>13</v>
      </c>
      <c r="S13" s="257" t="s">
        <v>13</v>
      </c>
      <c r="T13" s="267" t="s">
        <v>215</v>
      </c>
      <c r="U13" s="267" t="s">
        <v>216</v>
      </c>
      <c r="V13" s="267" t="s">
        <v>217</v>
      </c>
      <c r="W13" s="267" t="s">
        <v>218</v>
      </c>
      <c r="X13" s="267" t="s">
        <v>230</v>
      </c>
      <c r="Y13" s="257" t="s">
        <v>13</v>
      </c>
      <c r="Z13" s="257" t="s">
        <v>13</v>
      </c>
      <c r="AA13" s="267" t="s">
        <v>215</v>
      </c>
      <c r="AB13" s="267" t="s">
        <v>216</v>
      </c>
      <c r="AC13" s="267" t="s">
        <v>217</v>
      </c>
      <c r="AD13" s="267" t="s">
        <v>218</v>
      </c>
      <c r="AE13" s="267" t="s">
        <v>230</v>
      </c>
      <c r="AF13" s="257" t="s">
        <v>13</v>
      </c>
      <c r="AG13" s="257" t="s">
        <v>13</v>
      </c>
      <c r="AH13" s="267" t="s">
        <v>215</v>
      </c>
      <c r="AI13" s="267" t="s">
        <v>216</v>
      </c>
      <c r="AJ13" s="267" t="s">
        <v>217</v>
      </c>
      <c r="AK13" s="267" t="s">
        <v>218</v>
      </c>
      <c r="AL13" s="75" t="s">
        <v>230</v>
      </c>
    </row>
    <row r="14" spans="1:42" ht="16.5" thickBot="1" x14ac:dyDescent="0.3">
      <c r="A14" s="196">
        <v>1</v>
      </c>
      <c r="B14" s="197">
        <v>2</v>
      </c>
      <c r="C14" s="197">
        <v>3</v>
      </c>
      <c r="D14" s="198" t="s">
        <v>38</v>
      </c>
      <c r="E14" s="198" t="s">
        <v>39</v>
      </c>
      <c r="F14" s="198" t="s">
        <v>40</v>
      </c>
      <c r="G14" s="198" t="s">
        <v>41</v>
      </c>
      <c r="H14" s="198" t="s">
        <v>42</v>
      </c>
      <c r="I14" s="198" t="s">
        <v>43</v>
      </c>
      <c r="J14" s="198" t="s">
        <v>59</v>
      </c>
      <c r="K14" s="198" t="s">
        <v>60</v>
      </c>
      <c r="L14" s="198" t="s">
        <v>61</v>
      </c>
      <c r="M14" s="198" t="s">
        <v>62</v>
      </c>
      <c r="N14" s="198" t="s">
        <v>63</v>
      </c>
      <c r="O14" s="198" t="s">
        <v>64</v>
      </c>
      <c r="P14" s="198" t="s">
        <v>65</v>
      </c>
      <c r="Q14" s="198" t="s">
        <v>66</v>
      </c>
      <c r="R14" s="198" t="s">
        <v>67</v>
      </c>
      <c r="S14" s="198" t="s">
        <v>68</v>
      </c>
      <c r="T14" s="198" t="s">
        <v>69</v>
      </c>
      <c r="U14" s="198" t="s">
        <v>70</v>
      </c>
      <c r="V14" s="198" t="s">
        <v>71</v>
      </c>
      <c r="W14" s="198" t="s">
        <v>72</v>
      </c>
      <c r="X14" s="198" t="s">
        <v>110</v>
      </c>
      <c r="Y14" s="198" t="s">
        <v>73</v>
      </c>
      <c r="Z14" s="198" t="s">
        <v>74</v>
      </c>
      <c r="AA14" s="198" t="s">
        <v>75</v>
      </c>
      <c r="AB14" s="198" t="s">
        <v>76</v>
      </c>
      <c r="AC14" s="198" t="s">
        <v>77</v>
      </c>
      <c r="AD14" s="198" t="s">
        <v>78</v>
      </c>
      <c r="AE14" s="198" t="s">
        <v>111</v>
      </c>
      <c r="AF14" s="198" t="s">
        <v>33</v>
      </c>
      <c r="AG14" s="198" t="s">
        <v>36</v>
      </c>
      <c r="AH14" s="198" t="s">
        <v>46</v>
      </c>
      <c r="AI14" s="198" t="s">
        <v>47</v>
      </c>
      <c r="AJ14" s="198" t="s">
        <v>48</v>
      </c>
      <c r="AK14" s="198" t="s">
        <v>49</v>
      </c>
      <c r="AL14" s="199" t="s">
        <v>50</v>
      </c>
    </row>
    <row r="15" spans="1:42" ht="64.5" customHeight="1" x14ac:dyDescent="0.25">
      <c r="A15" s="221"/>
      <c r="B15" s="251" t="s">
        <v>238</v>
      </c>
      <c r="C15" s="222"/>
      <c r="D15" s="252"/>
      <c r="E15" s="309">
        <f>E16+E22</f>
        <v>0</v>
      </c>
      <c r="F15" s="309">
        <f t="shared" ref="F15:AL15" si="0">F16+F22</f>
        <v>0</v>
      </c>
      <c r="G15" s="309">
        <f t="shared" si="0"/>
        <v>0</v>
      </c>
      <c r="H15" s="309">
        <f t="shared" si="0"/>
        <v>0</v>
      </c>
      <c r="I15" s="309">
        <f t="shared" si="0"/>
        <v>0</v>
      </c>
      <c r="J15" s="309">
        <f t="shared" si="0"/>
        <v>0</v>
      </c>
      <c r="K15" s="309"/>
      <c r="L15" s="309">
        <f t="shared" si="0"/>
        <v>0</v>
      </c>
      <c r="M15" s="309">
        <f t="shared" si="0"/>
        <v>0</v>
      </c>
      <c r="N15" s="309">
        <f t="shared" si="0"/>
        <v>0</v>
      </c>
      <c r="O15" s="309">
        <f t="shared" si="0"/>
        <v>0</v>
      </c>
      <c r="P15" s="309">
        <f t="shared" si="0"/>
        <v>0</v>
      </c>
      <c r="Q15" s="309">
        <f t="shared" si="0"/>
        <v>0</v>
      </c>
      <c r="R15" s="309"/>
      <c r="S15" s="309">
        <f t="shared" si="0"/>
        <v>0</v>
      </c>
      <c r="T15" s="309">
        <f t="shared" si="0"/>
        <v>0</v>
      </c>
      <c r="U15" s="309">
        <f t="shared" si="0"/>
        <v>0</v>
      </c>
      <c r="V15" s="309">
        <f t="shared" si="0"/>
        <v>0</v>
      </c>
      <c r="W15" s="309">
        <f t="shared" si="0"/>
        <v>0</v>
      </c>
      <c r="X15" s="309">
        <f t="shared" si="0"/>
        <v>0</v>
      </c>
      <c r="Y15" s="309"/>
      <c r="Z15" s="309">
        <f t="shared" si="0"/>
        <v>98.912517499999993</v>
      </c>
      <c r="AA15" s="309">
        <f t="shared" si="0"/>
        <v>1</v>
      </c>
      <c r="AB15" s="309">
        <f t="shared" si="0"/>
        <v>0</v>
      </c>
      <c r="AC15" s="309">
        <f t="shared" si="0"/>
        <v>3.33</v>
      </c>
      <c r="AD15" s="309">
        <f t="shared" si="0"/>
        <v>0</v>
      </c>
      <c r="AE15" s="309">
        <f t="shared" si="0"/>
        <v>2</v>
      </c>
      <c r="AF15" s="309"/>
      <c r="AG15" s="309">
        <f t="shared" si="0"/>
        <v>98.912517499999993</v>
      </c>
      <c r="AH15" s="309">
        <f t="shared" si="0"/>
        <v>1</v>
      </c>
      <c r="AI15" s="309">
        <f t="shared" si="0"/>
        <v>0</v>
      </c>
      <c r="AJ15" s="309">
        <f t="shared" si="0"/>
        <v>2.33</v>
      </c>
      <c r="AK15" s="309">
        <f t="shared" si="0"/>
        <v>0</v>
      </c>
      <c r="AL15" s="310">
        <f t="shared" si="0"/>
        <v>3</v>
      </c>
    </row>
    <row r="16" spans="1:42" ht="60.75" customHeight="1" x14ac:dyDescent="0.25">
      <c r="A16" s="256">
        <v>1</v>
      </c>
      <c r="B16" s="81" t="s">
        <v>239</v>
      </c>
      <c r="C16" s="100"/>
      <c r="D16" s="91"/>
      <c r="E16" s="306">
        <f>E17+E18+E19+E21</f>
        <v>0</v>
      </c>
      <c r="F16" s="306">
        <f t="shared" ref="F16:AL16" si="1">F17+F18+F19+F21</f>
        <v>0</v>
      </c>
      <c r="G16" s="306">
        <f t="shared" si="1"/>
        <v>0</v>
      </c>
      <c r="H16" s="306">
        <f t="shared" si="1"/>
        <v>0</v>
      </c>
      <c r="I16" s="306">
        <f t="shared" si="1"/>
        <v>0</v>
      </c>
      <c r="J16" s="306">
        <f t="shared" si="1"/>
        <v>0</v>
      </c>
      <c r="K16" s="306"/>
      <c r="L16" s="306">
        <f t="shared" si="1"/>
        <v>0</v>
      </c>
      <c r="M16" s="306">
        <f t="shared" si="1"/>
        <v>0</v>
      </c>
      <c r="N16" s="306">
        <f t="shared" si="1"/>
        <v>0</v>
      </c>
      <c r="O16" s="306">
        <f t="shared" si="1"/>
        <v>0</v>
      </c>
      <c r="P16" s="306">
        <f t="shared" si="1"/>
        <v>0</v>
      </c>
      <c r="Q16" s="306">
        <f t="shared" si="1"/>
        <v>0</v>
      </c>
      <c r="R16" s="306"/>
      <c r="S16" s="306">
        <f t="shared" si="1"/>
        <v>0</v>
      </c>
      <c r="T16" s="306">
        <f t="shared" si="1"/>
        <v>0</v>
      </c>
      <c r="U16" s="306">
        <f t="shared" si="1"/>
        <v>0</v>
      </c>
      <c r="V16" s="306">
        <f t="shared" si="1"/>
        <v>0</v>
      </c>
      <c r="W16" s="306">
        <f t="shared" si="1"/>
        <v>0</v>
      </c>
      <c r="X16" s="306">
        <f t="shared" si="1"/>
        <v>0</v>
      </c>
      <c r="Y16" s="306"/>
      <c r="Z16" s="306">
        <f t="shared" si="1"/>
        <v>30.877515833333334</v>
      </c>
      <c r="AA16" s="306">
        <f t="shared" si="1"/>
        <v>0</v>
      </c>
      <c r="AB16" s="306">
        <f t="shared" si="1"/>
        <v>0</v>
      </c>
      <c r="AC16" s="306">
        <f t="shared" si="1"/>
        <v>1</v>
      </c>
      <c r="AD16" s="306">
        <f t="shared" si="1"/>
        <v>0</v>
      </c>
      <c r="AE16" s="306">
        <f t="shared" si="1"/>
        <v>0</v>
      </c>
      <c r="AF16" s="306"/>
      <c r="AG16" s="306">
        <f t="shared" si="1"/>
        <v>30.877515833333334</v>
      </c>
      <c r="AH16" s="306">
        <f t="shared" si="1"/>
        <v>0</v>
      </c>
      <c r="AI16" s="306">
        <f t="shared" si="1"/>
        <v>0</v>
      </c>
      <c r="AJ16" s="306">
        <f t="shared" si="1"/>
        <v>0</v>
      </c>
      <c r="AK16" s="306">
        <f t="shared" si="1"/>
        <v>0</v>
      </c>
      <c r="AL16" s="307">
        <f t="shared" si="1"/>
        <v>1</v>
      </c>
    </row>
    <row r="17" spans="1:38" ht="48.75" customHeight="1" x14ac:dyDescent="0.25">
      <c r="A17" s="256" t="s">
        <v>133</v>
      </c>
      <c r="B17" s="139" t="s">
        <v>306</v>
      </c>
      <c r="C17" s="100" t="s">
        <v>334</v>
      </c>
      <c r="D17" s="91"/>
      <c r="E17" s="91">
        <f>AG17*0.15</f>
        <v>0</v>
      </c>
      <c r="F17" s="91"/>
      <c r="G17" s="91"/>
      <c r="H17" s="91"/>
      <c r="I17" s="91"/>
      <c r="J17" s="91">
        <f>AL17*0.15</f>
        <v>0</v>
      </c>
      <c r="K17" s="91"/>
      <c r="L17" s="91">
        <f>AG17*0.25</f>
        <v>0</v>
      </c>
      <c r="M17" s="91"/>
      <c r="N17" s="91"/>
      <c r="O17" s="91"/>
      <c r="P17" s="91"/>
      <c r="Q17" s="242">
        <f>AL17*0.25</f>
        <v>0</v>
      </c>
      <c r="R17" s="91"/>
      <c r="S17" s="91">
        <f>AG17*0.3</f>
        <v>0</v>
      </c>
      <c r="T17" s="91"/>
      <c r="U17" s="91"/>
      <c r="V17" s="91"/>
      <c r="W17" s="91"/>
      <c r="X17" s="242">
        <f>AL17*0.3</f>
        <v>0</v>
      </c>
      <c r="Y17" s="91"/>
      <c r="Z17" s="91">
        <f>AG17*0.3</f>
        <v>0</v>
      </c>
      <c r="AA17" s="91"/>
      <c r="AB17" s="91"/>
      <c r="AC17" s="91"/>
      <c r="AD17" s="91"/>
      <c r="AE17" s="242">
        <f>AL17*0.3</f>
        <v>0</v>
      </c>
      <c r="AF17" s="91"/>
      <c r="AG17" s="91">
        <f>'2'!O14</f>
        <v>0</v>
      </c>
      <c r="AH17" s="91">
        <f>'4'!N18</f>
        <v>0</v>
      </c>
      <c r="AI17" s="91">
        <f>'4'!O18</f>
        <v>0</v>
      </c>
      <c r="AJ17" s="91">
        <f>'4'!P18</f>
        <v>0</v>
      </c>
      <c r="AK17" s="91">
        <f>'4'!Q18</f>
        <v>0</v>
      </c>
      <c r="AL17" s="102">
        <f>'4'!R18</f>
        <v>0</v>
      </c>
    </row>
    <row r="18" spans="1:38" ht="51" customHeight="1" x14ac:dyDescent="0.25">
      <c r="A18" s="256" t="s">
        <v>138</v>
      </c>
      <c r="B18" s="139" t="s">
        <v>312</v>
      </c>
      <c r="C18" s="100" t="s">
        <v>335</v>
      </c>
      <c r="D18" s="91"/>
      <c r="E18" s="91">
        <f>L18</f>
        <v>0</v>
      </c>
      <c r="F18" s="91">
        <v>0</v>
      </c>
      <c r="G18" s="91"/>
      <c r="H18" s="91"/>
      <c r="I18" s="91"/>
      <c r="J18" s="91">
        <f>Q18</f>
        <v>0</v>
      </c>
      <c r="K18" s="91"/>
      <c r="L18" s="91">
        <f>S18</f>
        <v>0</v>
      </c>
      <c r="M18" s="91">
        <v>0</v>
      </c>
      <c r="N18" s="91"/>
      <c r="O18" s="91"/>
      <c r="P18" s="91"/>
      <c r="Q18" s="91">
        <f>X18</f>
        <v>0</v>
      </c>
      <c r="R18" s="91"/>
      <c r="S18" s="91">
        <v>0</v>
      </c>
      <c r="T18" s="91">
        <v>0</v>
      </c>
      <c r="U18" s="91"/>
      <c r="V18" s="91"/>
      <c r="W18" s="91"/>
      <c r="X18" s="91">
        <f>AL18</f>
        <v>0</v>
      </c>
      <c r="Y18" s="91"/>
      <c r="Z18" s="91">
        <f>AG18</f>
        <v>0</v>
      </c>
      <c r="AA18" s="91">
        <v>0</v>
      </c>
      <c r="AB18" s="91"/>
      <c r="AC18" s="91"/>
      <c r="AD18" s="91"/>
      <c r="AE18" s="91">
        <f>AL18</f>
        <v>0</v>
      </c>
      <c r="AF18" s="91"/>
      <c r="AG18" s="91">
        <f>'2'!O15</f>
        <v>0</v>
      </c>
      <c r="AH18" s="91">
        <f>'4'!N19</f>
        <v>0</v>
      </c>
      <c r="AI18" s="91">
        <f>'4'!O19</f>
        <v>0</v>
      </c>
      <c r="AJ18" s="91">
        <f>'4'!P19</f>
        <v>0</v>
      </c>
      <c r="AK18" s="91">
        <f>'4'!Q19</f>
        <v>0</v>
      </c>
      <c r="AL18" s="102">
        <f>'4'!R19</f>
        <v>0</v>
      </c>
    </row>
    <row r="19" spans="1:38" ht="49.5" customHeight="1" x14ac:dyDescent="0.25">
      <c r="A19" s="256" t="s">
        <v>161</v>
      </c>
      <c r="B19" s="139" t="s">
        <v>240</v>
      </c>
      <c r="C19" s="100"/>
      <c r="D19" s="91"/>
      <c r="E19" s="91">
        <v>0</v>
      </c>
      <c r="F19" s="91"/>
      <c r="G19" s="91"/>
      <c r="H19" s="91"/>
      <c r="I19" s="91"/>
      <c r="J19" s="91">
        <v>0</v>
      </c>
      <c r="K19" s="91"/>
      <c r="L19" s="91">
        <v>0</v>
      </c>
      <c r="M19" s="91"/>
      <c r="N19" s="91"/>
      <c r="O19" s="91"/>
      <c r="P19" s="91"/>
      <c r="Q19" s="91">
        <v>0</v>
      </c>
      <c r="R19" s="91"/>
      <c r="S19" s="91">
        <f>AG19</f>
        <v>0</v>
      </c>
      <c r="T19" s="91"/>
      <c r="U19" s="91"/>
      <c r="V19" s="91"/>
      <c r="W19" s="91"/>
      <c r="X19" s="91">
        <f>AL19</f>
        <v>0</v>
      </c>
      <c r="Y19" s="91"/>
      <c r="Z19" s="91">
        <v>0</v>
      </c>
      <c r="AA19" s="91"/>
      <c r="AB19" s="91"/>
      <c r="AC19" s="91"/>
      <c r="AD19" s="91"/>
      <c r="AE19" s="91">
        <v>0</v>
      </c>
      <c r="AF19" s="91"/>
      <c r="AG19" s="91">
        <f>'2'!O16</f>
        <v>0</v>
      </c>
      <c r="AH19" s="91">
        <f>'4'!N20</f>
        <v>0</v>
      </c>
      <c r="AI19" s="91">
        <f>'4'!O20</f>
        <v>0</v>
      </c>
      <c r="AJ19" s="91">
        <f>'4'!P20</f>
        <v>0</v>
      </c>
      <c r="AK19" s="91">
        <f>'4'!Q20</f>
        <v>0</v>
      </c>
      <c r="AL19" s="102">
        <f>'4'!R20</f>
        <v>0</v>
      </c>
    </row>
    <row r="20" spans="1:38" ht="49.5" customHeight="1" x14ac:dyDescent="0.25">
      <c r="A20" s="256" t="s">
        <v>316</v>
      </c>
      <c r="B20" s="139" t="s">
        <v>241</v>
      </c>
      <c r="C20" s="100" t="s">
        <v>337</v>
      </c>
      <c r="D20" s="91"/>
      <c r="E20" s="91">
        <v>0</v>
      </c>
      <c r="F20" s="91"/>
      <c r="G20" s="91"/>
      <c r="H20" s="91"/>
      <c r="I20" s="91"/>
      <c r="J20" s="91">
        <v>0</v>
      </c>
      <c r="K20" s="91"/>
      <c r="L20" s="91">
        <v>0</v>
      </c>
      <c r="M20" s="91"/>
      <c r="N20" s="91"/>
      <c r="O20" s="91"/>
      <c r="P20" s="91"/>
      <c r="Q20" s="91">
        <v>0</v>
      </c>
      <c r="R20" s="91"/>
      <c r="S20" s="91">
        <f t="shared" ref="S20" si="2">AG20</f>
        <v>0</v>
      </c>
      <c r="T20" s="91"/>
      <c r="U20" s="91"/>
      <c r="V20" s="91"/>
      <c r="W20" s="91"/>
      <c r="X20" s="91">
        <f t="shared" ref="X20" si="3">AL20</f>
        <v>0</v>
      </c>
      <c r="Y20" s="91"/>
      <c r="Z20" s="91">
        <v>0</v>
      </c>
      <c r="AA20" s="91"/>
      <c r="AB20" s="91"/>
      <c r="AC20" s="91"/>
      <c r="AD20" s="91"/>
      <c r="AE20" s="91">
        <v>0</v>
      </c>
      <c r="AF20" s="91"/>
      <c r="AG20" s="91">
        <f>'2'!O17</f>
        <v>0</v>
      </c>
      <c r="AH20" s="91">
        <f>'4'!N21</f>
        <v>0</v>
      </c>
      <c r="AI20" s="91">
        <f>'4'!O21</f>
        <v>0</v>
      </c>
      <c r="AJ20" s="91">
        <f>'4'!P21</f>
        <v>0</v>
      </c>
      <c r="AK20" s="91">
        <f>'4'!Q21</f>
        <v>0</v>
      </c>
      <c r="AL20" s="102">
        <f>'4'!R21</f>
        <v>0</v>
      </c>
    </row>
    <row r="21" spans="1:38" ht="51" customHeight="1" x14ac:dyDescent="0.25">
      <c r="A21" s="256" t="s">
        <v>330</v>
      </c>
      <c r="B21" s="139" t="s">
        <v>323</v>
      </c>
      <c r="C21" s="100" t="s">
        <v>336</v>
      </c>
      <c r="D21" s="91"/>
      <c r="E21" s="91">
        <v>0</v>
      </c>
      <c r="F21" s="91"/>
      <c r="G21" s="91"/>
      <c r="H21" s="91"/>
      <c r="I21" s="91"/>
      <c r="J21" s="91">
        <v>0</v>
      </c>
      <c r="K21" s="91"/>
      <c r="L21" s="91">
        <v>0</v>
      </c>
      <c r="M21" s="91"/>
      <c r="N21" s="91"/>
      <c r="O21" s="91"/>
      <c r="P21" s="91"/>
      <c r="Q21" s="91">
        <v>0</v>
      </c>
      <c r="R21" s="91"/>
      <c r="S21" s="91">
        <v>0</v>
      </c>
      <c r="T21" s="91"/>
      <c r="U21" s="91"/>
      <c r="V21" s="91"/>
      <c r="W21" s="91"/>
      <c r="X21" s="91">
        <v>0</v>
      </c>
      <c r="Y21" s="91"/>
      <c r="Z21" s="91">
        <f>AG21</f>
        <v>30.877515833333334</v>
      </c>
      <c r="AA21" s="91"/>
      <c r="AB21" s="91"/>
      <c r="AC21" s="91">
        <f>AL21</f>
        <v>1</v>
      </c>
      <c r="AD21" s="91"/>
      <c r="AE21" s="91">
        <v>0</v>
      </c>
      <c r="AF21" s="91"/>
      <c r="AG21" s="91">
        <f>'2'!O18</f>
        <v>30.877515833333334</v>
      </c>
      <c r="AH21" s="91">
        <f>'4'!N22</f>
        <v>0</v>
      </c>
      <c r="AI21" s="91">
        <f>'4'!O22</f>
        <v>0</v>
      </c>
      <c r="AJ21" s="91">
        <f>'4'!P22</f>
        <v>0</v>
      </c>
      <c r="AK21" s="91">
        <f>'4'!Q22</f>
        <v>0</v>
      </c>
      <c r="AL21" s="102">
        <f>'4'!R22</f>
        <v>1</v>
      </c>
    </row>
    <row r="22" spans="1:38" ht="60" customHeight="1" x14ac:dyDescent="0.25">
      <c r="A22" s="170" t="s">
        <v>255</v>
      </c>
      <c r="B22" s="85" t="s">
        <v>324</v>
      </c>
      <c r="C22" s="171" t="s">
        <v>338</v>
      </c>
      <c r="D22" s="304"/>
      <c r="E22" s="305">
        <f>E23+E25</f>
        <v>0</v>
      </c>
      <c r="F22" s="305">
        <f t="shared" ref="F22:AL22" si="4">F23+F25</f>
        <v>0</v>
      </c>
      <c r="G22" s="305">
        <f t="shared" si="4"/>
        <v>0</v>
      </c>
      <c r="H22" s="305">
        <f t="shared" si="4"/>
        <v>0</v>
      </c>
      <c r="I22" s="305">
        <f t="shared" si="4"/>
        <v>0</v>
      </c>
      <c r="J22" s="305">
        <f t="shared" si="4"/>
        <v>0</v>
      </c>
      <c r="K22" s="305"/>
      <c r="L22" s="305">
        <f t="shared" si="4"/>
        <v>0</v>
      </c>
      <c r="M22" s="305">
        <f t="shared" si="4"/>
        <v>0</v>
      </c>
      <c r="N22" s="305">
        <f t="shared" si="4"/>
        <v>0</v>
      </c>
      <c r="O22" s="305">
        <f t="shared" si="4"/>
        <v>0</v>
      </c>
      <c r="P22" s="305">
        <f t="shared" si="4"/>
        <v>0</v>
      </c>
      <c r="Q22" s="305">
        <f t="shared" si="4"/>
        <v>0</v>
      </c>
      <c r="R22" s="305"/>
      <c r="S22" s="305">
        <f t="shared" si="4"/>
        <v>0</v>
      </c>
      <c r="T22" s="305">
        <f t="shared" si="4"/>
        <v>0</v>
      </c>
      <c r="U22" s="305">
        <f t="shared" si="4"/>
        <v>0</v>
      </c>
      <c r="V22" s="305">
        <f t="shared" si="4"/>
        <v>0</v>
      </c>
      <c r="W22" s="305">
        <f t="shared" si="4"/>
        <v>0</v>
      </c>
      <c r="X22" s="305">
        <f t="shared" si="4"/>
        <v>0</v>
      </c>
      <c r="Y22" s="305"/>
      <c r="Z22" s="305">
        <f t="shared" si="4"/>
        <v>68.035001666666659</v>
      </c>
      <c r="AA22" s="305">
        <f t="shared" si="4"/>
        <v>1</v>
      </c>
      <c r="AB22" s="305">
        <f t="shared" si="4"/>
        <v>0</v>
      </c>
      <c r="AC22" s="305">
        <f t="shared" si="4"/>
        <v>2.33</v>
      </c>
      <c r="AD22" s="305">
        <f t="shared" si="4"/>
        <v>0</v>
      </c>
      <c r="AE22" s="305">
        <f t="shared" si="4"/>
        <v>2</v>
      </c>
      <c r="AF22" s="305"/>
      <c r="AG22" s="305">
        <f t="shared" si="4"/>
        <v>68.035001666666659</v>
      </c>
      <c r="AH22" s="305">
        <f t="shared" si="4"/>
        <v>1</v>
      </c>
      <c r="AI22" s="305">
        <f t="shared" si="4"/>
        <v>0</v>
      </c>
      <c r="AJ22" s="305">
        <f t="shared" si="4"/>
        <v>2.33</v>
      </c>
      <c r="AK22" s="305">
        <f t="shared" si="4"/>
        <v>0</v>
      </c>
      <c r="AL22" s="308">
        <f t="shared" si="4"/>
        <v>2</v>
      </c>
    </row>
    <row r="23" spans="1:38" ht="48.75" customHeight="1" x14ac:dyDescent="0.25">
      <c r="A23" s="256" t="s">
        <v>140</v>
      </c>
      <c r="B23" s="268" t="s">
        <v>325</v>
      </c>
      <c r="C23" s="100"/>
      <c r="D23" s="91"/>
      <c r="E23" s="306">
        <f>E24</f>
        <v>0</v>
      </c>
      <c r="F23" s="306">
        <f t="shared" ref="F23:AL23" si="5">F24</f>
        <v>0</v>
      </c>
      <c r="G23" s="306">
        <f t="shared" si="5"/>
        <v>0</v>
      </c>
      <c r="H23" s="306">
        <f t="shared" si="5"/>
        <v>0</v>
      </c>
      <c r="I23" s="306">
        <f t="shared" si="5"/>
        <v>0</v>
      </c>
      <c r="J23" s="306">
        <f t="shared" si="5"/>
        <v>0</v>
      </c>
      <c r="K23" s="306"/>
      <c r="L23" s="306">
        <f t="shared" si="5"/>
        <v>0</v>
      </c>
      <c r="M23" s="306">
        <f t="shared" si="5"/>
        <v>0</v>
      </c>
      <c r="N23" s="306">
        <f t="shared" si="5"/>
        <v>0</v>
      </c>
      <c r="O23" s="306">
        <f t="shared" si="5"/>
        <v>0</v>
      </c>
      <c r="P23" s="306">
        <f t="shared" si="5"/>
        <v>0</v>
      </c>
      <c r="Q23" s="306">
        <f t="shared" si="5"/>
        <v>0</v>
      </c>
      <c r="R23" s="306"/>
      <c r="S23" s="306">
        <f t="shared" si="5"/>
        <v>0</v>
      </c>
      <c r="T23" s="306">
        <f t="shared" si="5"/>
        <v>0</v>
      </c>
      <c r="U23" s="306">
        <f t="shared" si="5"/>
        <v>0</v>
      </c>
      <c r="V23" s="306">
        <f t="shared" si="5"/>
        <v>0</v>
      </c>
      <c r="W23" s="306">
        <f t="shared" si="5"/>
        <v>0</v>
      </c>
      <c r="X23" s="306">
        <f t="shared" si="5"/>
        <v>0</v>
      </c>
      <c r="Y23" s="306"/>
      <c r="Z23" s="306">
        <f t="shared" si="5"/>
        <v>22.925853333333333</v>
      </c>
      <c r="AA23" s="306">
        <f t="shared" si="5"/>
        <v>0</v>
      </c>
      <c r="AB23" s="306">
        <f t="shared" si="5"/>
        <v>0</v>
      </c>
      <c r="AC23" s="306">
        <f t="shared" si="5"/>
        <v>2.33</v>
      </c>
      <c r="AD23" s="306">
        <f t="shared" si="5"/>
        <v>0</v>
      </c>
      <c r="AE23" s="306">
        <f t="shared" si="5"/>
        <v>0</v>
      </c>
      <c r="AF23" s="306"/>
      <c r="AG23" s="306">
        <f t="shared" si="5"/>
        <v>22.925853333333333</v>
      </c>
      <c r="AH23" s="306">
        <f t="shared" si="5"/>
        <v>0</v>
      </c>
      <c r="AI23" s="306">
        <f t="shared" si="5"/>
        <v>0</v>
      </c>
      <c r="AJ23" s="306">
        <f t="shared" si="5"/>
        <v>2.33</v>
      </c>
      <c r="AK23" s="306">
        <f t="shared" si="5"/>
        <v>0</v>
      </c>
      <c r="AL23" s="307">
        <f t="shared" si="5"/>
        <v>0</v>
      </c>
    </row>
    <row r="24" spans="1:38" ht="45.75" customHeight="1" x14ac:dyDescent="0.25">
      <c r="A24" s="256" t="s">
        <v>285</v>
      </c>
      <c r="B24" s="139" t="s">
        <v>352</v>
      </c>
      <c r="C24" s="100"/>
      <c r="D24" s="91"/>
      <c r="E24" s="91">
        <v>0</v>
      </c>
      <c r="F24" s="91"/>
      <c r="G24" s="91"/>
      <c r="H24" s="91">
        <v>0</v>
      </c>
      <c r="I24" s="91"/>
      <c r="J24" s="91">
        <v>0</v>
      </c>
      <c r="K24" s="91"/>
      <c r="L24" s="91">
        <v>0</v>
      </c>
      <c r="M24" s="91"/>
      <c r="N24" s="91"/>
      <c r="O24" s="91">
        <v>0</v>
      </c>
      <c r="P24" s="91"/>
      <c r="Q24" s="91">
        <v>0</v>
      </c>
      <c r="R24" s="91"/>
      <c r="S24" s="91">
        <v>0</v>
      </c>
      <c r="T24" s="91"/>
      <c r="U24" s="91"/>
      <c r="V24" s="91">
        <v>0</v>
      </c>
      <c r="W24" s="91"/>
      <c r="X24" s="91">
        <v>0</v>
      </c>
      <c r="Y24" s="91"/>
      <c r="Z24" s="91">
        <f>AG24</f>
        <v>22.925853333333333</v>
      </c>
      <c r="AA24" s="91"/>
      <c r="AB24" s="91"/>
      <c r="AC24" s="91">
        <f>AJ24</f>
        <v>2.33</v>
      </c>
      <c r="AD24" s="91"/>
      <c r="AE24" s="91">
        <v>0</v>
      </c>
      <c r="AF24" s="91"/>
      <c r="AG24" s="91">
        <f>'2'!O21</f>
        <v>22.925853333333333</v>
      </c>
      <c r="AH24" s="91">
        <f>'4'!N25</f>
        <v>0</v>
      </c>
      <c r="AI24" s="91">
        <f>'4'!O25</f>
        <v>0</v>
      </c>
      <c r="AJ24" s="91">
        <f>'4'!P25</f>
        <v>2.33</v>
      </c>
      <c r="AK24" s="91">
        <f>'4'!Q25</f>
        <v>0</v>
      </c>
      <c r="AL24" s="102">
        <f>'4'!R25</f>
        <v>0</v>
      </c>
    </row>
    <row r="25" spans="1:38" ht="36.75" customHeight="1" x14ac:dyDescent="0.25">
      <c r="A25" s="256" t="s">
        <v>141</v>
      </c>
      <c r="B25" s="268" t="s">
        <v>326</v>
      </c>
      <c r="C25" s="100"/>
      <c r="D25" s="91"/>
      <c r="E25" s="306">
        <f>E26+E27+E28</f>
        <v>0</v>
      </c>
      <c r="F25" s="306">
        <f t="shared" ref="F25:AL25" si="6">F26+F27+F28</f>
        <v>0</v>
      </c>
      <c r="G25" s="306">
        <f t="shared" si="6"/>
        <v>0</v>
      </c>
      <c r="H25" s="306">
        <f t="shared" si="6"/>
        <v>0</v>
      </c>
      <c r="I25" s="306">
        <f t="shared" si="6"/>
        <v>0</v>
      </c>
      <c r="J25" s="306">
        <f t="shared" si="6"/>
        <v>0</v>
      </c>
      <c r="K25" s="306"/>
      <c r="L25" s="306">
        <f t="shared" si="6"/>
        <v>0</v>
      </c>
      <c r="M25" s="306">
        <f t="shared" si="6"/>
        <v>0</v>
      </c>
      <c r="N25" s="306">
        <f t="shared" si="6"/>
        <v>0</v>
      </c>
      <c r="O25" s="306">
        <f t="shared" si="6"/>
        <v>0</v>
      </c>
      <c r="P25" s="306">
        <f t="shared" si="6"/>
        <v>0</v>
      </c>
      <c r="Q25" s="306">
        <f t="shared" si="6"/>
        <v>0</v>
      </c>
      <c r="R25" s="306"/>
      <c r="S25" s="306">
        <f t="shared" si="6"/>
        <v>0</v>
      </c>
      <c r="T25" s="306">
        <f t="shared" si="6"/>
        <v>0</v>
      </c>
      <c r="U25" s="306">
        <f t="shared" si="6"/>
        <v>0</v>
      </c>
      <c r="V25" s="306">
        <f t="shared" si="6"/>
        <v>0</v>
      </c>
      <c r="W25" s="306">
        <f t="shared" si="6"/>
        <v>0</v>
      </c>
      <c r="X25" s="306">
        <f t="shared" si="6"/>
        <v>0</v>
      </c>
      <c r="Y25" s="306"/>
      <c r="Z25" s="306">
        <f t="shared" si="6"/>
        <v>45.10914833333333</v>
      </c>
      <c r="AA25" s="306">
        <f t="shared" si="6"/>
        <v>1</v>
      </c>
      <c r="AB25" s="306">
        <f t="shared" si="6"/>
        <v>0</v>
      </c>
      <c r="AC25" s="306">
        <f t="shared" si="6"/>
        <v>0</v>
      </c>
      <c r="AD25" s="306">
        <f t="shared" si="6"/>
        <v>0</v>
      </c>
      <c r="AE25" s="306">
        <f t="shared" si="6"/>
        <v>2</v>
      </c>
      <c r="AF25" s="306"/>
      <c r="AG25" s="306">
        <f t="shared" si="6"/>
        <v>45.10914833333333</v>
      </c>
      <c r="AH25" s="306">
        <f t="shared" si="6"/>
        <v>1</v>
      </c>
      <c r="AI25" s="306">
        <f t="shared" si="6"/>
        <v>0</v>
      </c>
      <c r="AJ25" s="306">
        <f t="shared" si="6"/>
        <v>0</v>
      </c>
      <c r="AK25" s="306">
        <f t="shared" si="6"/>
        <v>0</v>
      </c>
      <c r="AL25" s="307">
        <f t="shared" si="6"/>
        <v>2</v>
      </c>
    </row>
    <row r="26" spans="1:38" ht="49.5" customHeight="1" x14ac:dyDescent="0.25">
      <c r="A26" s="256" t="s">
        <v>331</v>
      </c>
      <c r="B26" s="139" t="s">
        <v>327</v>
      </c>
      <c r="C26" s="100"/>
      <c r="D26" s="91"/>
      <c r="E26" s="91">
        <v>0</v>
      </c>
      <c r="F26" s="91">
        <v>0</v>
      </c>
      <c r="G26" s="91"/>
      <c r="H26" s="91"/>
      <c r="I26" s="91"/>
      <c r="J26" s="91">
        <v>0</v>
      </c>
      <c r="K26" s="91"/>
      <c r="L26" s="91">
        <v>0</v>
      </c>
      <c r="M26" s="91">
        <v>0</v>
      </c>
      <c r="N26" s="91"/>
      <c r="O26" s="91"/>
      <c r="P26" s="91"/>
      <c r="Q26" s="91">
        <v>0</v>
      </c>
      <c r="R26" s="91"/>
      <c r="S26" s="91">
        <v>0</v>
      </c>
      <c r="T26" s="91">
        <v>0</v>
      </c>
      <c r="U26" s="91"/>
      <c r="V26" s="91"/>
      <c r="W26" s="91"/>
      <c r="X26" s="91">
        <v>0</v>
      </c>
      <c r="Y26" s="91"/>
      <c r="Z26" s="91">
        <f>AG26</f>
        <v>38.881842666666664</v>
      </c>
      <c r="AA26" s="91">
        <f>AH26</f>
        <v>0</v>
      </c>
      <c r="AB26" s="91"/>
      <c r="AC26" s="91"/>
      <c r="AD26" s="91"/>
      <c r="AE26" s="91">
        <f>AL26</f>
        <v>1</v>
      </c>
      <c r="AF26" s="91"/>
      <c r="AG26" s="91">
        <f>'2'!O23</f>
        <v>38.881842666666664</v>
      </c>
      <c r="AH26" s="91">
        <f>'4'!N27</f>
        <v>0</v>
      </c>
      <c r="AI26" s="91">
        <f>'4'!O27</f>
        <v>0</v>
      </c>
      <c r="AJ26" s="91">
        <f>'4'!P27</f>
        <v>0</v>
      </c>
      <c r="AK26" s="91">
        <f>'4'!Q27</f>
        <v>0</v>
      </c>
      <c r="AL26" s="102">
        <f>'4'!R27</f>
        <v>1</v>
      </c>
    </row>
    <row r="27" spans="1:38" ht="51" customHeight="1" x14ac:dyDescent="0.25">
      <c r="A27" s="256" t="s">
        <v>332</v>
      </c>
      <c r="B27" s="139" t="s">
        <v>328</v>
      </c>
      <c r="C27" s="100"/>
      <c r="D27" s="304"/>
      <c r="E27" s="91">
        <v>0</v>
      </c>
      <c r="F27" s="91">
        <v>0</v>
      </c>
      <c r="G27" s="91"/>
      <c r="H27" s="91"/>
      <c r="I27" s="91"/>
      <c r="J27" s="91">
        <v>0</v>
      </c>
      <c r="K27" s="91"/>
      <c r="L27" s="91">
        <v>0</v>
      </c>
      <c r="M27" s="91">
        <v>0</v>
      </c>
      <c r="N27" s="91"/>
      <c r="O27" s="91"/>
      <c r="P27" s="91"/>
      <c r="Q27" s="91">
        <v>0</v>
      </c>
      <c r="R27" s="91"/>
      <c r="S27" s="91">
        <v>0</v>
      </c>
      <c r="T27" s="91">
        <v>0</v>
      </c>
      <c r="U27" s="91"/>
      <c r="V27" s="91"/>
      <c r="W27" s="91"/>
      <c r="X27" s="91">
        <v>0</v>
      </c>
      <c r="Y27" s="91"/>
      <c r="Z27" s="91">
        <f t="shared" ref="Z27:Z28" si="7">AG27</f>
        <v>6.2273056666666662</v>
      </c>
      <c r="AA27" s="91">
        <f t="shared" ref="AA27:AA28" si="8">AH27</f>
        <v>1</v>
      </c>
      <c r="AB27" s="91"/>
      <c r="AC27" s="91"/>
      <c r="AD27" s="91"/>
      <c r="AE27" s="91">
        <f t="shared" ref="AE27:AE28" si="9">AL27</f>
        <v>1</v>
      </c>
      <c r="AF27" s="304"/>
      <c r="AG27" s="91">
        <f>'2'!O24</f>
        <v>6.2273056666666662</v>
      </c>
      <c r="AH27" s="91">
        <f>'4'!N28</f>
        <v>1</v>
      </c>
      <c r="AI27" s="91">
        <f>'4'!O28</f>
        <v>0</v>
      </c>
      <c r="AJ27" s="91">
        <f>'4'!P28</f>
        <v>0</v>
      </c>
      <c r="AK27" s="91">
        <f>'4'!Q28</f>
        <v>0</v>
      </c>
      <c r="AL27" s="102">
        <f>'4'!R28</f>
        <v>1</v>
      </c>
    </row>
    <row r="28" spans="1:38" ht="51" customHeight="1" thickBot="1" x14ac:dyDescent="0.3">
      <c r="A28" s="248" t="s">
        <v>333</v>
      </c>
      <c r="B28" s="195" t="s">
        <v>329</v>
      </c>
      <c r="C28" s="243"/>
      <c r="D28" s="249"/>
      <c r="E28" s="311">
        <v>0</v>
      </c>
      <c r="F28" s="311">
        <v>0</v>
      </c>
      <c r="G28" s="311"/>
      <c r="H28" s="311"/>
      <c r="I28" s="311"/>
      <c r="J28" s="311">
        <v>0</v>
      </c>
      <c r="K28" s="311"/>
      <c r="L28" s="311">
        <v>0</v>
      </c>
      <c r="M28" s="311">
        <v>0</v>
      </c>
      <c r="N28" s="311"/>
      <c r="O28" s="311"/>
      <c r="P28" s="311"/>
      <c r="Q28" s="311">
        <v>0</v>
      </c>
      <c r="R28" s="311"/>
      <c r="S28" s="311">
        <v>0</v>
      </c>
      <c r="T28" s="311">
        <v>0</v>
      </c>
      <c r="U28" s="311"/>
      <c r="V28" s="311"/>
      <c r="W28" s="311"/>
      <c r="X28" s="311">
        <v>0</v>
      </c>
      <c r="Y28" s="311"/>
      <c r="Z28" s="311">
        <f t="shared" si="7"/>
        <v>0</v>
      </c>
      <c r="AA28" s="311">
        <f t="shared" si="8"/>
        <v>0</v>
      </c>
      <c r="AB28" s="311"/>
      <c r="AC28" s="311"/>
      <c r="AD28" s="311"/>
      <c r="AE28" s="311">
        <f t="shared" si="9"/>
        <v>0</v>
      </c>
      <c r="AF28" s="249"/>
      <c r="AG28" s="311">
        <f>'2'!O25</f>
        <v>0</v>
      </c>
      <c r="AH28" s="311">
        <f>'4'!N29</f>
        <v>0</v>
      </c>
      <c r="AI28" s="311">
        <f>'4'!O29</f>
        <v>0</v>
      </c>
      <c r="AJ28" s="311">
        <f>'4'!P29</f>
        <v>0</v>
      </c>
      <c r="AK28" s="311">
        <f>'4'!Q29</f>
        <v>0</v>
      </c>
      <c r="AL28" s="312">
        <f>'4'!R29</f>
        <v>0</v>
      </c>
    </row>
    <row r="30" spans="1:38" customFormat="1" x14ac:dyDescent="0.25">
      <c r="A30" s="92"/>
      <c r="B30" s="93" t="s">
        <v>361</v>
      </c>
      <c r="C30" s="93"/>
      <c r="D30" s="93"/>
      <c r="E30" s="93"/>
      <c r="F30" s="93" t="s">
        <v>362</v>
      </c>
      <c r="G30" s="93" t="s">
        <v>362</v>
      </c>
      <c r="H30" s="92"/>
      <c r="I30" s="94"/>
      <c r="J30" s="94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</row>
    <row r="31" spans="1:38" ht="25.5" customHeight="1" x14ac:dyDescent="0.25">
      <c r="A31" s="93"/>
      <c r="B31" s="93"/>
      <c r="C31" s="93"/>
      <c r="D31" s="93"/>
      <c r="E31" s="93"/>
      <c r="F31" s="93"/>
    </row>
    <row r="32" spans="1:38" x14ac:dyDescent="0.25">
      <c r="A32" s="93"/>
      <c r="B32" s="93"/>
      <c r="C32" s="93"/>
      <c r="D32" s="93"/>
      <c r="E32" s="93"/>
      <c r="F32" s="93"/>
    </row>
    <row r="33" spans="1:36" x14ac:dyDescent="0.25">
      <c r="A33" s="93"/>
      <c r="B33" s="93"/>
      <c r="C33" s="93"/>
      <c r="D33" s="93"/>
      <c r="E33" s="93"/>
      <c r="F33" s="93"/>
    </row>
    <row r="34" spans="1:36" x14ac:dyDescent="0.25">
      <c r="A34" s="333" t="s">
        <v>357</v>
      </c>
      <c r="B34" s="333"/>
      <c r="C34" s="333"/>
      <c r="D34" s="333"/>
      <c r="E34" s="92"/>
      <c r="F34" s="92"/>
    </row>
    <row r="35" spans="1:36" x14ac:dyDescent="0.25">
      <c r="AJ35" s="155" t="s">
        <v>32</v>
      </c>
    </row>
  </sheetData>
  <sheetProtection password="C411" sheet="1" formatCells="0" formatColumns="0" formatRows="0" insertColumns="0" insertRows="0" insertHyperlinks="0" deleteColumns="0" deleteRows="0" sort="0" autoFilter="0" pivotTables="0"/>
  <mergeCells count="21">
    <mergeCell ref="L12:Q12"/>
    <mergeCell ref="S12:X12"/>
    <mergeCell ref="Z12:AE12"/>
    <mergeCell ref="AG12:AL12"/>
    <mergeCell ref="A34:D34"/>
    <mergeCell ref="A10:A13"/>
    <mergeCell ref="B10:B13"/>
    <mergeCell ref="C10:C13"/>
    <mergeCell ref="D10:AL10"/>
    <mergeCell ref="D11:J11"/>
    <mergeCell ref="K11:Q11"/>
    <mergeCell ref="R11:X11"/>
    <mergeCell ref="Y11:AE11"/>
    <mergeCell ref="AF11:AL11"/>
    <mergeCell ref="E12:J12"/>
    <mergeCell ref="A9:AL9"/>
    <mergeCell ref="A4:AL4"/>
    <mergeCell ref="A5:AL5"/>
    <mergeCell ref="AG6:AL6"/>
    <mergeCell ref="A7:AL7"/>
    <mergeCell ref="A8:AE8"/>
  </mergeCells>
  <pageMargins left="0.70866141732283472" right="0.70866141732283472" top="0.74803149606299213" bottom="0.74803149606299213" header="0.31496062992125984" footer="0.31496062992125984"/>
  <pageSetup paperSize="8" scale="62" fitToHeight="0" orientation="landscape" r:id="rId1"/>
  <headerFooter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92D050"/>
    <pageSetUpPr fitToPage="1"/>
  </sheetPr>
  <dimension ref="A1:AP35"/>
  <sheetViews>
    <sheetView view="pageBreakPreview" topLeftCell="A4" zoomScale="60" zoomScaleNormal="70" workbookViewId="0">
      <selection activeCell="J17" sqref="J17"/>
    </sheetView>
  </sheetViews>
  <sheetFormatPr defaultColWidth="9" defaultRowHeight="15.75" x14ac:dyDescent="0.25"/>
  <cols>
    <col min="1" max="1" width="11.625" style="155" customWidth="1"/>
    <col min="2" max="2" width="35.625" style="155" customWidth="1"/>
    <col min="3" max="3" width="15.375" style="155" customWidth="1"/>
    <col min="4" max="4" width="9.75" style="155" customWidth="1"/>
    <col min="5" max="5" width="10.5" style="155" customWidth="1"/>
    <col min="6" max="6" width="8.875" style="155" customWidth="1"/>
    <col min="7" max="7" width="6" style="155" hidden="1" customWidth="1"/>
    <col min="8" max="8" width="8.125" style="155" customWidth="1"/>
    <col min="9" max="9" width="6" style="155" hidden="1" customWidth="1"/>
    <col min="10" max="10" width="8.5" style="155" customWidth="1"/>
    <col min="11" max="11" width="9.375" style="155" customWidth="1"/>
    <col min="12" max="12" width="9.75" style="155" customWidth="1"/>
    <col min="13" max="13" width="7" style="155" customWidth="1"/>
    <col min="14" max="14" width="6" style="155" hidden="1" customWidth="1"/>
    <col min="15" max="15" width="7.25" style="155" customWidth="1"/>
    <col min="16" max="16" width="6" style="155" hidden="1" customWidth="1"/>
    <col min="17" max="17" width="7.625" style="155" customWidth="1"/>
    <col min="18" max="19" width="9.5" style="155" customWidth="1"/>
    <col min="20" max="20" width="8.5" style="155" customWidth="1"/>
    <col min="21" max="21" width="8.5" style="155" hidden="1" customWidth="1"/>
    <col min="22" max="22" width="8.5" style="155" customWidth="1"/>
    <col min="23" max="23" width="6" style="155" hidden="1" customWidth="1"/>
    <col min="24" max="24" width="11.125" style="155" customWidth="1"/>
    <col min="25" max="25" width="11" style="155" customWidth="1"/>
    <col min="26" max="26" width="7.875" style="155" customWidth="1"/>
    <col min="27" max="27" width="7.625" style="155" customWidth="1"/>
    <col min="28" max="28" width="6" style="155" hidden="1" customWidth="1"/>
    <col min="29" max="29" width="7.625" style="155" customWidth="1"/>
    <col min="30" max="30" width="6" style="155" hidden="1" customWidth="1"/>
    <col min="31" max="31" width="10.25" style="155" customWidth="1"/>
    <col min="32" max="32" width="10.5" style="155" customWidth="1"/>
    <col min="33" max="33" width="11.125" style="155" customWidth="1"/>
    <col min="34" max="34" width="8.75" style="155" customWidth="1"/>
    <col min="35" max="35" width="6" style="155" hidden="1" customWidth="1"/>
    <col min="36" max="36" width="10.375" style="155" customWidth="1"/>
    <col min="37" max="37" width="6" style="155" hidden="1" customWidth="1"/>
    <col min="38" max="38" width="10.375" style="155" customWidth="1"/>
    <col min="39" max="39" width="3.5" style="155" customWidth="1"/>
    <col min="40" max="40" width="5.75" style="19" customWidth="1"/>
    <col min="41" max="41" width="16.125" style="19" customWidth="1"/>
    <col min="42" max="42" width="21.25" style="19" customWidth="1"/>
    <col min="43" max="43" width="12.625" style="19" customWidth="1"/>
    <col min="44" max="44" width="22.375" style="19" customWidth="1"/>
    <col min="45" max="45" width="10.875" style="19" customWidth="1"/>
    <col min="46" max="46" width="17.375" style="19" customWidth="1"/>
    <col min="47" max="48" width="4.125" style="19" customWidth="1"/>
    <col min="49" max="49" width="3.75" style="19" customWidth="1"/>
    <col min="50" max="50" width="3.875" style="19" customWidth="1"/>
    <col min="51" max="51" width="4.5" style="19" customWidth="1"/>
    <col min="52" max="52" width="5" style="19" customWidth="1"/>
    <col min="53" max="53" width="5.5" style="19" customWidth="1"/>
    <col min="54" max="54" width="5.75" style="19" customWidth="1"/>
    <col min="55" max="55" width="5.5" style="19" customWidth="1"/>
    <col min="56" max="57" width="5" style="19" customWidth="1"/>
    <col min="58" max="58" width="12.875" style="19" customWidth="1"/>
    <col min="59" max="68" width="5" style="19" customWidth="1"/>
    <col min="69" max="16384" width="9" style="19"/>
  </cols>
  <sheetData>
    <row r="1" spans="1:42" ht="18.75" x14ac:dyDescent="0.25">
      <c r="AL1" s="29" t="s">
        <v>322</v>
      </c>
    </row>
    <row r="2" spans="1:42" ht="22.5" x14ac:dyDescent="0.3">
      <c r="AL2" s="30" t="s">
        <v>213</v>
      </c>
    </row>
    <row r="3" spans="1:42" ht="18.75" x14ac:dyDescent="0.3">
      <c r="AL3" s="30"/>
    </row>
    <row r="4" spans="1:42" ht="18.75" x14ac:dyDescent="0.3">
      <c r="A4" s="444" t="s">
        <v>270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4"/>
      <c r="AA4" s="444"/>
      <c r="AB4" s="444"/>
      <c r="AC4" s="444"/>
      <c r="AD4" s="444"/>
      <c r="AE4" s="444"/>
      <c r="AF4" s="444"/>
      <c r="AG4" s="444"/>
      <c r="AH4" s="444"/>
      <c r="AI4" s="444"/>
      <c r="AJ4" s="444"/>
      <c r="AK4" s="444"/>
      <c r="AL4" s="444"/>
    </row>
    <row r="5" spans="1:42" ht="18.75" x14ac:dyDescent="0.3">
      <c r="A5" s="443" t="s">
        <v>370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3"/>
      <c r="AH5" s="443"/>
      <c r="AI5" s="443"/>
      <c r="AJ5" s="443"/>
      <c r="AK5" s="443"/>
      <c r="AL5" s="443"/>
    </row>
    <row r="6" spans="1:42" ht="18.75" x14ac:dyDescent="0.3">
      <c r="A6" s="258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448" t="s">
        <v>311</v>
      </c>
      <c r="AH6" s="448"/>
      <c r="AI6" s="448"/>
      <c r="AJ6" s="448"/>
      <c r="AK6" s="448"/>
      <c r="AL6" s="448"/>
    </row>
    <row r="7" spans="1:42" ht="18.75" x14ac:dyDescent="0.25">
      <c r="A7" s="445" t="s">
        <v>307</v>
      </c>
      <c r="B7" s="445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5"/>
      <c r="AA7" s="445"/>
      <c r="AB7" s="445"/>
      <c r="AC7" s="445"/>
      <c r="AD7" s="445"/>
      <c r="AE7" s="445"/>
      <c r="AF7" s="445"/>
      <c r="AG7" s="445"/>
      <c r="AH7" s="445"/>
      <c r="AI7" s="445"/>
      <c r="AJ7" s="445"/>
      <c r="AK7" s="445"/>
      <c r="AL7" s="445"/>
      <c r="AM7" s="31"/>
      <c r="AN7" s="15"/>
      <c r="AO7" s="15"/>
      <c r="AP7" s="15"/>
    </row>
    <row r="8" spans="1:42" x14ac:dyDescent="0.25">
      <c r="A8" s="449" t="s">
        <v>248</v>
      </c>
      <c r="B8" s="449"/>
      <c r="C8" s="449"/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49"/>
      <c r="O8" s="449"/>
      <c r="P8" s="449"/>
      <c r="Q8" s="449"/>
      <c r="R8" s="449"/>
      <c r="S8" s="449"/>
      <c r="T8" s="449"/>
      <c r="U8" s="449"/>
      <c r="V8" s="449"/>
      <c r="W8" s="449"/>
      <c r="X8" s="449"/>
      <c r="Y8" s="449"/>
      <c r="Z8" s="449"/>
      <c r="AA8" s="449"/>
      <c r="AB8" s="449"/>
      <c r="AC8" s="449"/>
      <c r="AD8" s="449"/>
      <c r="AE8" s="449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6"/>
    </row>
    <row r="9" spans="1:42" ht="19.5" customHeight="1" thickBot="1" x14ac:dyDescent="0.3">
      <c r="A9" s="431"/>
      <c r="B9" s="431"/>
      <c r="C9" s="431"/>
      <c r="D9" s="431"/>
      <c r="E9" s="431"/>
      <c r="F9" s="431"/>
      <c r="G9" s="431"/>
      <c r="H9" s="431"/>
      <c r="I9" s="431"/>
      <c r="J9" s="431"/>
      <c r="K9" s="431"/>
      <c r="L9" s="431"/>
      <c r="M9" s="431"/>
      <c r="N9" s="431"/>
      <c r="O9" s="431"/>
      <c r="P9" s="431"/>
      <c r="Q9" s="431"/>
      <c r="R9" s="431"/>
      <c r="S9" s="431"/>
      <c r="T9" s="431"/>
      <c r="U9" s="431"/>
      <c r="V9" s="431"/>
      <c r="W9" s="431"/>
      <c r="X9" s="431"/>
      <c r="Y9" s="431"/>
      <c r="Z9" s="431"/>
      <c r="AA9" s="431"/>
      <c r="AB9" s="431"/>
      <c r="AC9" s="431"/>
      <c r="AD9" s="431"/>
      <c r="AE9" s="431"/>
      <c r="AF9" s="431"/>
      <c r="AG9" s="431"/>
      <c r="AH9" s="431"/>
      <c r="AI9" s="431"/>
      <c r="AJ9" s="431"/>
      <c r="AK9" s="431"/>
      <c r="AL9" s="431"/>
      <c r="AM9" s="2"/>
      <c r="AN9" s="2"/>
      <c r="AO9" s="2"/>
    </row>
    <row r="10" spans="1:42" ht="19.5" customHeight="1" x14ac:dyDescent="0.25">
      <c r="A10" s="435" t="s">
        <v>55</v>
      </c>
      <c r="B10" s="421" t="s">
        <v>19</v>
      </c>
      <c r="C10" s="421" t="s">
        <v>1</v>
      </c>
      <c r="D10" s="446" t="s">
        <v>119</v>
      </c>
      <c r="E10" s="446"/>
      <c r="F10" s="446"/>
      <c r="G10" s="446"/>
      <c r="H10" s="446"/>
      <c r="I10" s="446"/>
      <c r="J10" s="446"/>
      <c r="K10" s="446"/>
      <c r="L10" s="446"/>
      <c r="M10" s="446"/>
      <c r="N10" s="446"/>
      <c r="O10" s="446"/>
      <c r="P10" s="446"/>
      <c r="Q10" s="446"/>
      <c r="R10" s="446"/>
      <c r="S10" s="446"/>
      <c r="T10" s="446"/>
      <c r="U10" s="446"/>
      <c r="V10" s="446"/>
      <c r="W10" s="446"/>
      <c r="X10" s="446"/>
      <c r="Y10" s="446"/>
      <c r="Z10" s="446"/>
      <c r="AA10" s="446"/>
      <c r="AB10" s="446"/>
      <c r="AC10" s="446"/>
      <c r="AD10" s="446"/>
      <c r="AE10" s="446"/>
      <c r="AF10" s="446"/>
      <c r="AG10" s="446"/>
      <c r="AH10" s="446"/>
      <c r="AI10" s="446"/>
      <c r="AJ10" s="446"/>
      <c r="AK10" s="446"/>
      <c r="AL10" s="447"/>
      <c r="AM10" s="33"/>
      <c r="AN10" s="4"/>
      <c r="AO10" s="4"/>
    </row>
    <row r="11" spans="1:42" ht="43.5" customHeight="1" x14ac:dyDescent="0.25">
      <c r="A11" s="436"/>
      <c r="B11" s="418"/>
      <c r="C11" s="418"/>
      <c r="D11" s="419" t="s">
        <v>2</v>
      </c>
      <c r="E11" s="419"/>
      <c r="F11" s="419"/>
      <c r="G11" s="419"/>
      <c r="H11" s="419"/>
      <c r="I11" s="419"/>
      <c r="J11" s="419"/>
      <c r="K11" s="419" t="s">
        <v>3</v>
      </c>
      <c r="L11" s="419"/>
      <c r="M11" s="419"/>
      <c r="N11" s="419"/>
      <c r="O11" s="419"/>
      <c r="P11" s="419"/>
      <c r="Q11" s="419"/>
      <c r="R11" s="419" t="s">
        <v>4</v>
      </c>
      <c r="S11" s="419"/>
      <c r="T11" s="419"/>
      <c r="U11" s="419"/>
      <c r="V11" s="419"/>
      <c r="W11" s="419"/>
      <c r="X11" s="419"/>
      <c r="Y11" s="419" t="s">
        <v>5</v>
      </c>
      <c r="Z11" s="419"/>
      <c r="AA11" s="419"/>
      <c r="AB11" s="419"/>
      <c r="AC11" s="419"/>
      <c r="AD11" s="419"/>
      <c r="AE11" s="419"/>
      <c r="AF11" s="418" t="s">
        <v>120</v>
      </c>
      <c r="AG11" s="418"/>
      <c r="AH11" s="418"/>
      <c r="AI11" s="418"/>
      <c r="AJ11" s="418"/>
      <c r="AK11" s="418"/>
      <c r="AL11" s="420"/>
      <c r="AM11" s="33"/>
      <c r="AN11" s="4"/>
      <c r="AO11" s="4"/>
      <c r="AP11" s="4"/>
    </row>
    <row r="12" spans="1:42" ht="43.5" customHeight="1" x14ac:dyDescent="0.25">
      <c r="A12" s="436"/>
      <c r="B12" s="418"/>
      <c r="C12" s="418"/>
      <c r="D12" s="265" t="s">
        <v>28</v>
      </c>
      <c r="E12" s="419" t="s">
        <v>27</v>
      </c>
      <c r="F12" s="419"/>
      <c r="G12" s="419"/>
      <c r="H12" s="419"/>
      <c r="I12" s="419"/>
      <c r="J12" s="419"/>
      <c r="K12" s="265" t="s">
        <v>28</v>
      </c>
      <c r="L12" s="419" t="s">
        <v>27</v>
      </c>
      <c r="M12" s="419"/>
      <c r="N12" s="419"/>
      <c r="O12" s="419"/>
      <c r="P12" s="419"/>
      <c r="Q12" s="419"/>
      <c r="R12" s="265" t="s">
        <v>28</v>
      </c>
      <c r="S12" s="419" t="s">
        <v>27</v>
      </c>
      <c r="T12" s="419"/>
      <c r="U12" s="419"/>
      <c r="V12" s="419"/>
      <c r="W12" s="419"/>
      <c r="X12" s="419"/>
      <c r="Y12" s="265" t="s">
        <v>28</v>
      </c>
      <c r="Z12" s="419" t="s">
        <v>27</v>
      </c>
      <c r="AA12" s="419"/>
      <c r="AB12" s="419"/>
      <c r="AC12" s="419"/>
      <c r="AD12" s="419"/>
      <c r="AE12" s="419"/>
      <c r="AF12" s="265" t="s">
        <v>28</v>
      </c>
      <c r="AG12" s="419" t="s">
        <v>27</v>
      </c>
      <c r="AH12" s="419"/>
      <c r="AI12" s="419"/>
      <c r="AJ12" s="419"/>
      <c r="AK12" s="419"/>
      <c r="AL12" s="442"/>
    </row>
    <row r="13" spans="1:42" ht="76.5" customHeight="1" x14ac:dyDescent="0.25">
      <c r="A13" s="437"/>
      <c r="B13" s="418"/>
      <c r="C13" s="418"/>
      <c r="D13" s="257" t="s">
        <v>13</v>
      </c>
      <c r="E13" s="257" t="s">
        <v>13</v>
      </c>
      <c r="F13" s="267" t="s">
        <v>215</v>
      </c>
      <c r="G13" s="267" t="s">
        <v>216</v>
      </c>
      <c r="H13" s="267" t="s">
        <v>217</v>
      </c>
      <c r="I13" s="267" t="s">
        <v>218</v>
      </c>
      <c r="J13" s="267" t="s">
        <v>230</v>
      </c>
      <c r="K13" s="257" t="s">
        <v>13</v>
      </c>
      <c r="L13" s="257" t="s">
        <v>13</v>
      </c>
      <c r="M13" s="267" t="s">
        <v>215</v>
      </c>
      <c r="N13" s="267" t="s">
        <v>216</v>
      </c>
      <c r="O13" s="267" t="s">
        <v>217</v>
      </c>
      <c r="P13" s="267" t="s">
        <v>218</v>
      </c>
      <c r="Q13" s="267" t="s">
        <v>230</v>
      </c>
      <c r="R13" s="257" t="s">
        <v>13</v>
      </c>
      <c r="S13" s="257" t="s">
        <v>13</v>
      </c>
      <c r="T13" s="267" t="s">
        <v>215</v>
      </c>
      <c r="U13" s="267" t="s">
        <v>216</v>
      </c>
      <c r="V13" s="267" t="s">
        <v>217</v>
      </c>
      <c r="W13" s="267" t="s">
        <v>218</v>
      </c>
      <c r="X13" s="267" t="s">
        <v>230</v>
      </c>
      <c r="Y13" s="257" t="s">
        <v>13</v>
      </c>
      <c r="Z13" s="257" t="s">
        <v>13</v>
      </c>
      <c r="AA13" s="267" t="s">
        <v>215</v>
      </c>
      <c r="AB13" s="267" t="s">
        <v>216</v>
      </c>
      <c r="AC13" s="267" t="s">
        <v>217</v>
      </c>
      <c r="AD13" s="267" t="s">
        <v>218</v>
      </c>
      <c r="AE13" s="267" t="s">
        <v>230</v>
      </c>
      <c r="AF13" s="257" t="s">
        <v>13</v>
      </c>
      <c r="AG13" s="257" t="s">
        <v>13</v>
      </c>
      <c r="AH13" s="267" t="s">
        <v>215</v>
      </c>
      <c r="AI13" s="267" t="s">
        <v>216</v>
      </c>
      <c r="AJ13" s="267" t="s">
        <v>217</v>
      </c>
      <c r="AK13" s="267" t="s">
        <v>218</v>
      </c>
      <c r="AL13" s="75" t="s">
        <v>230</v>
      </c>
    </row>
    <row r="14" spans="1:42" ht="16.5" thickBot="1" x14ac:dyDescent="0.3">
      <c r="A14" s="196">
        <v>1</v>
      </c>
      <c r="B14" s="197">
        <v>2</v>
      </c>
      <c r="C14" s="197">
        <v>3</v>
      </c>
      <c r="D14" s="198" t="s">
        <v>38</v>
      </c>
      <c r="E14" s="198" t="s">
        <v>39</v>
      </c>
      <c r="F14" s="198" t="s">
        <v>40</v>
      </c>
      <c r="G14" s="198" t="s">
        <v>41</v>
      </c>
      <c r="H14" s="198" t="s">
        <v>42</v>
      </c>
      <c r="I14" s="198" t="s">
        <v>43</v>
      </c>
      <c r="J14" s="198" t="s">
        <v>59</v>
      </c>
      <c r="K14" s="198" t="s">
        <v>60</v>
      </c>
      <c r="L14" s="198" t="s">
        <v>61</v>
      </c>
      <c r="M14" s="198" t="s">
        <v>62</v>
      </c>
      <c r="N14" s="198" t="s">
        <v>63</v>
      </c>
      <c r="O14" s="198" t="s">
        <v>64</v>
      </c>
      <c r="P14" s="198" t="s">
        <v>65</v>
      </c>
      <c r="Q14" s="198" t="s">
        <v>66</v>
      </c>
      <c r="R14" s="198" t="s">
        <v>67</v>
      </c>
      <c r="S14" s="198" t="s">
        <v>68</v>
      </c>
      <c r="T14" s="198" t="s">
        <v>69</v>
      </c>
      <c r="U14" s="198" t="s">
        <v>70</v>
      </c>
      <c r="V14" s="198" t="s">
        <v>71</v>
      </c>
      <c r="W14" s="198" t="s">
        <v>72</v>
      </c>
      <c r="X14" s="198" t="s">
        <v>110</v>
      </c>
      <c r="Y14" s="198" t="s">
        <v>73</v>
      </c>
      <c r="Z14" s="198" t="s">
        <v>74</v>
      </c>
      <c r="AA14" s="198" t="s">
        <v>75</v>
      </c>
      <c r="AB14" s="198" t="s">
        <v>76</v>
      </c>
      <c r="AC14" s="198" t="s">
        <v>77</v>
      </c>
      <c r="AD14" s="198" t="s">
        <v>78</v>
      </c>
      <c r="AE14" s="198" t="s">
        <v>111</v>
      </c>
      <c r="AF14" s="198" t="s">
        <v>33</v>
      </c>
      <c r="AG14" s="198" t="s">
        <v>36</v>
      </c>
      <c r="AH14" s="198" t="s">
        <v>46</v>
      </c>
      <c r="AI14" s="198" t="s">
        <v>47</v>
      </c>
      <c r="AJ14" s="198" t="s">
        <v>48</v>
      </c>
      <c r="AK14" s="198" t="s">
        <v>49</v>
      </c>
      <c r="AL14" s="199" t="s">
        <v>50</v>
      </c>
    </row>
    <row r="15" spans="1:42" ht="64.5" customHeight="1" x14ac:dyDescent="0.25">
      <c r="A15" s="221"/>
      <c r="B15" s="251" t="s">
        <v>238</v>
      </c>
      <c r="C15" s="222"/>
      <c r="D15" s="252"/>
      <c r="E15" s="309">
        <f>E16+E22</f>
        <v>9.5566302499999995</v>
      </c>
      <c r="F15" s="309">
        <f t="shared" ref="F15:AL15" si="0">F16+F22</f>
        <v>0</v>
      </c>
      <c r="G15" s="309">
        <f t="shared" si="0"/>
        <v>0</v>
      </c>
      <c r="H15" s="309">
        <f t="shared" si="0"/>
        <v>0</v>
      </c>
      <c r="I15" s="309">
        <f t="shared" si="0"/>
        <v>0</v>
      </c>
      <c r="J15" s="309">
        <f t="shared" si="0"/>
        <v>162.6</v>
      </c>
      <c r="K15" s="309"/>
      <c r="L15" s="309">
        <f t="shared" si="0"/>
        <v>15.927717083333333</v>
      </c>
      <c r="M15" s="309">
        <f t="shared" si="0"/>
        <v>0</v>
      </c>
      <c r="N15" s="309">
        <f t="shared" si="0"/>
        <v>0</v>
      </c>
      <c r="O15" s="309">
        <f t="shared" si="0"/>
        <v>0</v>
      </c>
      <c r="P15" s="309">
        <f t="shared" si="0"/>
        <v>0</v>
      </c>
      <c r="Q15" s="309">
        <f t="shared" si="0"/>
        <v>271</v>
      </c>
      <c r="R15" s="309"/>
      <c r="S15" s="309">
        <f t="shared" si="0"/>
        <v>31.397652166666667</v>
      </c>
      <c r="T15" s="309">
        <f t="shared" si="0"/>
        <v>0</v>
      </c>
      <c r="U15" s="309">
        <f t="shared" si="0"/>
        <v>0</v>
      </c>
      <c r="V15" s="309">
        <f t="shared" si="0"/>
        <v>0</v>
      </c>
      <c r="W15" s="309">
        <f t="shared" si="0"/>
        <v>0</v>
      </c>
      <c r="X15" s="309">
        <f t="shared" si="0"/>
        <v>326.2</v>
      </c>
      <c r="Y15" s="309"/>
      <c r="Z15" s="309">
        <f t="shared" si="0"/>
        <v>30.441977166666668</v>
      </c>
      <c r="AA15" s="309">
        <f t="shared" si="0"/>
        <v>1</v>
      </c>
      <c r="AB15" s="309">
        <f t="shared" si="0"/>
        <v>0</v>
      </c>
      <c r="AC15" s="309">
        <f t="shared" si="0"/>
        <v>1.73</v>
      </c>
      <c r="AD15" s="309">
        <f t="shared" si="0"/>
        <v>0</v>
      </c>
      <c r="AE15" s="309">
        <f t="shared" si="0"/>
        <v>326.2</v>
      </c>
      <c r="AF15" s="309"/>
      <c r="AG15" s="309">
        <f t="shared" si="0"/>
        <v>87.323976666666667</v>
      </c>
      <c r="AH15" s="309">
        <f t="shared" si="0"/>
        <v>1</v>
      </c>
      <c r="AI15" s="309">
        <f t="shared" si="0"/>
        <v>0</v>
      </c>
      <c r="AJ15" s="309">
        <f t="shared" si="0"/>
        <v>1.73</v>
      </c>
      <c r="AK15" s="309">
        <f t="shared" si="0"/>
        <v>0</v>
      </c>
      <c r="AL15" s="310">
        <f t="shared" si="0"/>
        <v>1086</v>
      </c>
    </row>
    <row r="16" spans="1:42" ht="60.75" customHeight="1" x14ac:dyDescent="0.25">
      <c r="A16" s="256">
        <v>1</v>
      </c>
      <c r="B16" s="81" t="s">
        <v>239</v>
      </c>
      <c r="C16" s="100"/>
      <c r="D16" s="91"/>
      <c r="E16" s="306">
        <f>E17+E18+E19+E21</f>
        <v>9.5566302499999995</v>
      </c>
      <c r="F16" s="306">
        <f t="shared" ref="F16:AL16" si="1">F17+F18+F19+F21</f>
        <v>0</v>
      </c>
      <c r="G16" s="306">
        <f t="shared" si="1"/>
        <v>0</v>
      </c>
      <c r="H16" s="306">
        <f t="shared" si="1"/>
        <v>0</v>
      </c>
      <c r="I16" s="306">
        <f t="shared" si="1"/>
        <v>0</v>
      </c>
      <c r="J16" s="306">
        <f t="shared" si="1"/>
        <v>162.6</v>
      </c>
      <c r="K16" s="306"/>
      <c r="L16" s="306">
        <f t="shared" si="1"/>
        <v>15.927717083333333</v>
      </c>
      <c r="M16" s="306">
        <f t="shared" si="1"/>
        <v>0</v>
      </c>
      <c r="N16" s="306">
        <f t="shared" si="1"/>
        <v>0</v>
      </c>
      <c r="O16" s="306">
        <f t="shared" si="1"/>
        <v>0</v>
      </c>
      <c r="P16" s="306">
        <f t="shared" si="1"/>
        <v>0</v>
      </c>
      <c r="Q16" s="306">
        <f t="shared" si="1"/>
        <v>271</v>
      </c>
      <c r="R16" s="306"/>
      <c r="S16" s="306">
        <f t="shared" si="1"/>
        <v>31.397652166666667</v>
      </c>
      <c r="T16" s="306">
        <f t="shared" si="1"/>
        <v>0</v>
      </c>
      <c r="U16" s="306">
        <f t="shared" si="1"/>
        <v>0</v>
      </c>
      <c r="V16" s="306">
        <f t="shared" si="1"/>
        <v>0</v>
      </c>
      <c r="W16" s="306">
        <f t="shared" si="1"/>
        <v>0</v>
      </c>
      <c r="X16" s="306">
        <f t="shared" si="1"/>
        <v>326.2</v>
      </c>
      <c r="Y16" s="306"/>
      <c r="Z16" s="306">
        <f t="shared" si="1"/>
        <v>19.113260499999999</v>
      </c>
      <c r="AA16" s="306">
        <f t="shared" si="1"/>
        <v>0</v>
      </c>
      <c r="AB16" s="306">
        <f t="shared" si="1"/>
        <v>0</v>
      </c>
      <c r="AC16" s="306">
        <f t="shared" si="1"/>
        <v>0</v>
      </c>
      <c r="AD16" s="306">
        <f t="shared" si="1"/>
        <v>0</v>
      </c>
      <c r="AE16" s="306">
        <f t="shared" si="1"/>
        <v>325.2</v>
      </c>
      <c r="AF16" s="306"/>
      <c r="AG16" s="306">
        <f t="shared" si="1"/>
        <v>75.995260000000002</v>
      </c>
      <c r="AH16" s="306">
        <f t="shared" si="1"/>
        <v>0</v>
      </c>
      <c r="AI16" s="306">
        <f t="shared" si="1"/>
        <v>0</v>
      </c>
      <c r="AJ16" s="306">
        <f t="shared" si="1"/>
        <v>0</v>
      </c>
      <c r="AK16" s="306">
        <f t="shared" si="1"/>
        <v>0</v>
      </c>
      <c r="AL16" s="307">
        <f t="shared" si="1"/>
        <v>1085</v>
      </c>
    </row>
    <row r="17" spans="1:38" ht="48.75" customHeight="1" x14ac:dyDescent="0.25">
      <c r="A17" s="256" t="s">
        <v>133</v>
      </c>
      <c r="B17" s="139" t="s">
        <v>306</v>
      </c>
      <c r="C17" s="100" t="s">
        <v>334</v>
      </c>
      <c r="D17" s="91"/>
      <c r="E17" s="91">
        <f>AG17*0.15</f>
        <v>9.5566302499999995</v>
      </c>
      <c r="F17" s="91"/>
      <c r="G17" s="91"/>
      <c r="H17" s="91"/>
      <c r="I17" s="91"/>
      <c r="J17" s="242">
        <f>AL17*0.15</f>
        <v>162.6</v>
      </c>
      <c r="K17" s="91"/>
      <c r="L17" s="91">
        <f>AG17*0.25</f>
        <v>15.927717083333333</v>
      </c>
      <c r="M17" s="91"/>
      <c r="N17" s="91"/>
      <c r="O17" s="91"/>
      <c r="P17" s="91"/>
      <c r="Q17" s="242">
        <f>AL17*0.25</f>
        <v>271</v>
      </c>
      <c r="R17" s="91"/>
      <c r="S17" s="91">
        <f>AG17*0.3</f>
        <v>19.113260499999999</v>
      </c>
      <c r="T17" s="91"/>
      <c r="U17" s="91"/>
      <c r="V17" s="91"/>
      <c r="W17" s="91"/>
      <c r="X17" s="242">
        <f>AL17*0.3</f>
        <v>325.2</v>
      </c>
      <c r="Y17" s="91"/>
      <c r="Z17" s="91">
        <f>AG17*0.3</f>
        <v>19.113260499999999</v>
      </c>
      <c r="AA17" s="91"/>
      <c r="AB17" s="91"/>
      <c r="AC17" s="91"/>
      <c r="AD17" s="91"/>
      <c r="AE17" s="242">
        <f>AL17*0.3</f>
        <v>325.2</v>
      </c>
      <c r="AF17" s="91"/>
      <c r="AG17" s="91">
        <f>'2'!P14</f>
        <v>63.71086833333333</v>
      </c>
      <c r="AH17" s="91">
        <f>'4'!U18</f>
        <v>0</v>
      </c>
      <c r="AI17" s="91">
        <f>'4'!V18</f>
        <v>0</v>
      </c>
      <c r="AJ17" s="91">
        <f>'4'!W18</f>
        <v>0</v>
      </c>
      <c r="AK17" s="91">
        <f>'4'!X18</f>
        <v>0</v>
      </c>
      <c r="AL17" s="102">
        <f>'4'!Y18</f>
        <v>1084</v>
      </c>
    </row>
    <row r="18" spans="1:38" ht="51" customHeight="1" x14ac:dyDescent="0.25">
      <c r="A18" s="256" t="s">
        <v>138</v>
      </c>
      <c r="B18" s="139" t="s">
        <v>312</v>
      </c>
      <c r="C18" s="100" t="s">
        <v>335</v>
      </c>
      <c r="D18" s="91"/>
      <c r="E18" s="91">
        <f>L18</f>
        <v>0</v>
      </c>
      <c r="F18" s="91">
        <v>0</v>
      </c>
      <c r="G18" s="91"/>
      <c r="H18" s="91"/>
      <c r="I18" s="91"/>
      <c r="J18" s="91">
        <v>0</v>
      </c>
      <c r="K18" s="91"/>
      <c r="L18" s="91">
        <f>S18</f>
        <v>0</v>
      </c>
      <c r="M18" s="91">
        <v>0</v>
      </c>
      <c r="N18" s="91"/>
      <c r="O18" s="91"/>
      <c r="P18" s="91"/>
      <c r="Q18" s="91">
        <v>0</v>
      </c>
      <c r="R18" s="91"/>
      <c r="S18" s="91">
        <v>0</v>
      </c>
      <c r="T18" s="91">
        <v>0</v>
      </c>
      <c r="U18" s="91"/>
      <c r="V18" s="91"/>
      <c r="W18" s="91"/>
      <c r="X18" s="91">
        <v>0</v>
      </c>
      <c r="Y18" s="91"/>
      <c r="Z18" s="91">
        <f>AG18</f>
        <v>0</v>
      </c>
      <c r="AA18" s="91">
        <v>0</v>
      </c>
      <c r="AB18" s="91"/>
      <c r="AC18" s="91"/>
      <c r="AD18" s="91"/>
      <c r="AE18" s="91">
        <v>0</v>
      </c>
      <c r="AF18" s="91"/>
      <c r="AG18" s="91">
        <f>'2'!P15</f>
        <v>0</v>
      </c>
      <c r="AH18" s="91">
        <f>'4'!U19</f>
        <v>0</v>
      </c>
      <c r="AI18" s="91">
        <f>'4'!V19</f>
        <v>0</v>
      </c>
      <c r="AJ18" s="91">
        <f>'4'!W19</f>
        <v>0</v>
      </c>
      <c r="AK18" s="91">
        <f>'4'!X19</f>
        <v>0</v>
      </c>
      <c r="AL18" s="102">
        <f>'4'!Y19</f>
        <v>0</v>
      </c>
    </row>
    <row r="19" spans="1:38" ht="49.5" customHeight="1" x14ac:dyDescent="0.25">
      <c r="A19" s="256" t="s">
        <v>161</v>
      </c>
      <c r="B19" s="139" t="s">
        <v>240</v>
      </c>
      <c r="C19" s="100"/>
      <c r="D19" s="91"/>
      <c r="E19" s="91">
        <v>0</v>
      </c>
      <c r="F19" s="91"/>
      <c r="G19" s="91"/>
      <c r="H19" s="91"/>
      <c r="I19" s="91"/>
      <c r="J19" s="91">
        <v>0</v>
      </c>
      <c r="K19" s="91"/>
      <c r="L19" s="91">
        <v>0</v>
      </c>
      <c r="M19" s="91"/>
      <c r="N19" s="91"/>
      <c r="O19" s="91"/>
      <c r="P19" s="91"/>
      <c r="Q19" s="91">
        <v>0</v>
      </c>
      <c r="R19" s="91"/>
      <c r="S19" s="91">
        <f>AG19</f>
        <v>12.284391666666668</v>
      </c>
      <c r="T19" s="91"/>
      <c r="U19" s="91"/>
      <c r="V19" s="91"/>
      <c r="W19" s="91"/>
      <c r="X19" s="91">
        <f>AL19</f>
        <v>1</v>
      </c>
      <c r="Y19" s="91"/>
      <c r="Z19" s="91">
        <v>0</v>
      </c>
      <c r="AA19" s="91"/>
      <c r="AB19" s="91"/>
      <c r="AC19" s="91"/>
      <c r="AD19" s="91"/>
      <c r="AE19" s="91">
        <v>0</v>
      </c>
      <c r="AF19" s="91"/>
      <c r="AG19" s="91">
        <f>'2'!P16</f>
        <v>12.284391666666668</v>
      </c>
      <c r="AH19" s="91">
        <f>'4'!U20</f>
        <v>0</v>
      </c>
      <c r="AI19" s="91">
        <f>'4'!V20</f>
        <v>0</v>
      </c>
      <c r="AJ19" s="91">
        <f>'4'!W20</f>
        <v>0</v>
      </c>
      <c r="AK19" s="91">
        <f>'4'!X20</f>
        <v>0</v>
      </c>
      <c r="AL19" s="102">
        <f>'4'!Y20</f>
        <v>1</v>
      </c>
    </row>
    <row r="20" spans="1:38" ht="49.5" customHeight="1" x14ac:dyDescent="0.25">
      <c r="A20" s="256" t="s">
        <v>316</v>
      </c>
      <c r="B20" s="139" t="s">
        <v>241</v>
      </c>
      <c r="C20" s="100" t="s">
        <v>337</v>
      </c>
      <c r="D20" s="91"/>
      <c r="E20" s="91">
        <v>0</v>
      </c>
      <c r="F20" s="91"/>
      <c r="G20" s="91"/>
      <c r="H20" s="91"/>
      <c r="I20" s="91"/>
      <c r="J20" s="91">
        <v>0</v>
      </c>
      <c r="K20" s="91"/>
      <c r="L20" s="91">
        <v>0</v>
      </c>
      <c r="M20" s="91"/>
      <c r="N20" s="91"/>
      <c r="O20" s="91"/>
      <c r="P20" s="91"/>
      <c r="Q20" s="91">
        <v>0</v>
      </c>
      <c r="R20" s="91"/>
      <c r="S20" s="91">
        <f t="shared" ref="S20:S21" si="2">AG20</f>
        <v>12.284391666666668</v>
      </c>
      <c r="T20" s="91"/>
      <c r="U20" s="91"/>
      <c r="V20" s="91"/>
      <c r="W20" s="91"/>
      <c r="X20" s="91">
        <f t="shared" ref="X20:X21" si="3">AL20</f>
        <v>1</v>
      </c>
      <c r="Y20" s="91"/>
      <c r="Z20" s="91">
        <v>0</v>
      </c>
      <c r="AA20" s="91"/>
      <c r="AB20" s="91"/>
      <c r="AC20" s="91"/>
      <c r="AD20" s="91"/>
      <c r="AE20" s="91">
        <v>0</v>
      </c>
      <c r="AF20" s="91"/>
      <c r="AG20" s="91">
        <f>'2'!P17</f>
        <v>12.284391666666668</v>
      </c>
      <c r="AH20" s="91">
        <f>'4'!U21</f>
        <v>0</v>
      </c>
      <c r="AI20" s="91">
        <f>'4'!V21</f>
        <v>0</v>
      </c>
      <c r="AJ20" s="91">
        <f>'4'!W21</f>
        <v>0</v>
      </c>
      <c r="AK20" s="91">
        <f>'4'!X21</f>
        <v>0</v>
      </c>
      <c r="AL20" s="102">
        <f>'4'!Y21</f>
        <v>1</v>
      </c>
    </row>
    <row r="21" spans="1:38" ht="51" customHeight="1" x14ac:dyDescent="0.25">
      <c r="A21" s="256" t="s">
        <v>330</v>
      </c>
      <c r="B21" s="139" t="s">
        <v>323</v>
      </c>
      <c r="C21" s="100" t="s">
        <v>336</v>
      </c>
      <c r="D21" s="91"/>
      <c r="E21" s="91">
        <v>0</v>
      </c>
      <c r="F21" s="91"/>
      <c r="G21" s="91"/>
      <c r="H21" s="91"/>
      <c r="I21" s="91"/>
      <c r="J21" s="91">
        <v>0</v>
      </c>
      <c r="K21" s="91"/>
      <c r="L21" s="91">
        <v>0</v>
      </c>
      <c r="M21" s="91"/>
      <c r="N21" s="91"/>
      <c r="O21" s="91"/>
      <c r="P21" s="91"/>
      <c r="Q21" s="91">
        <v>0</v>
      </c>
      <c r="R21" s="91"/>
      <c r="S21" s="91">
        <f t="shared" si="2"/>
        <v>0</v>
      </c>
      <c r="T21" s="91"/>
      <c r="U21" s="91"/>
      <c r="V21" s="91"/>
      <c r="W21" s="91"/>
      <c r="X21" s="91">
        <f t="shared" si="3"/>
        <v>0</v>
      </c>
      <c r="Y21" s="91"/>
      <c r="Z21" s="91">
        <v>0</v>
      </c>
      <c r="AA21" s="91"/>
      <c r="AB21" s="91"/>
      <c r="AC21" s="91"/>
      <c r="AD21" s="91"/>
      <c r="AE21" s="91">
        <v>0</v>
      </c>
      <c r="AF21" s="91"/>
      <c r="AG21" s="91">
        <f>'2'!P18</f>
        <v>0</v>
      </c>
      <c r="AH21" s="91">
        <f>'4'!U22</f>
        <v>0</v>
      </c>
      <c r="AI21" s="91">
        <f>'4'!V22</f>
        <v>0</v>
      </c>
      <c r="AJ21" s="91">
        <f>'4'!W22</f>
        <v>0</v>
      </c>
      <c r="AK21" s="91">
        <f>'4'!X22</f>
        <v>0</v>
      </c>
      <c r="AL21" s="102">
        <f>'4'!Y22</f>
        <v>0</v>
      </c>
    </row>
    <row r="22" spans="1:38" ht="60" customHeight="1" x14ac:dyDescent="0.25">
      <c r="A22" s="170" t="s">
        <v>255</v>
      </c>
      <c r="B22" s="85" t="s">
        <v>324</v>
      </c>
      <c r="C22" s="171" t="s">
        <v>338</v>
      </c>
      <c r="D22" s="304"/>
      <c r="E22" s="305">
        <f>E23+E25</f>
        <v>0</v>
      </c>
      <c r="F22" s="305">
        <f t="shared" ref="F22:AL22" si="4">F23+F25</f>
        <v>0</v>
      </c>
      <c r="G22" s="305">
        <f t="shared" si="4"/>
        <v>0</v>
      </c>
      <c r="H22" s="305">
        <f t="shared" si="4"/>
        <v>0</v>
      </c>
      <c r="I22" s="305">
        <f t="shared" si="4"/>
        <v>0</v>
      </c>
      <c r="J22" s="305">
        <f t="shared" si="4"/>
        <v>0</v>
      </c>
      <c r="K22" s="305"/>
      <c r="L22" s="305">
        <f t="shared" si="4"/>
        <v>0</v>
      </c>
      <c r="M22" s="305">
        <f t="shared" si="4"/>
        <v>0</v>
      </c>
      <c r="N22" s="305">
        <f t="shared" si="4"/>
        <v>0</v>
      </c>
      <c r="O22" s="305">
        <f t="shared" si="4"/>
        <v>0</v>
      </c>
      <c r="P22" s="305">
        <f t="shared" si="4"/>
        <v>0</v>
      </c>
      <c r="Q22" s="305">
        <f t="shared" si="4"/>
        <v>0</v>
      </c>
      <c r="R22" s="305"/>
      <c r="S22" s="305">
        <f t="shared" si="4"/>
        <v>0</v>
      </c>
      <c r="T22" s="305">
        <f t="shared" si="4"/>
        <v>0</v>
      </c>
      <c r="U22" s="305">
        <f t="shared" si="4"/>
        <v>0</v>
      </c>
      <c r="V22" s="305">
        <f t="shared" si="4"/>
        <v>0</v>
      </c>
      <c r="W22" s="305">
        <f t="shared" si="4"/>
        <v>0</v>
      </c>
      <c r="X22" s="305">
        <f t="shared" si="4"/>
        <v>0</v>
      </c>
      <c r="Y22" s="305"/>
      <c r="Z22" s="305">
        <f t="shared" si="4"/>
        <v>11.328716666666669</v>
      </c>
      <c r="AA22" s="305">
        <f t="shared" si="4"/>
        <v>1</v>
      </c>
      <c r="AB22" s="305">
        <f t="shared" si="4"/>
        <v>0</v>
      </c>
      <c r="AC22" s="305">
        <f t="shared" si="4"/>
        <v>1.73</v>
      </c>
      <c r="AD22" s="305">
        <f t="shared" si="4"/>
        <v>0</v>
      </c>
      <c r="AE22" s="305">
        <f t="shared" si="4"/>
        <v>1</v>
      </c>
      <c r="AF22" s="305"/>
      <c r="AG22" s="305">
        <f t="shared" si="4"/>
        <v>11.328716666666669</v>
      </c>
      <c r="AH22" s="305">
        <f t="shared" si="4"/>
        <v>1</v>
      </c>
      <c r="AI22" s="305">
        <f t="shared" si="4"/>
        <v>0</v>
      </c>
      <c r="AJ22" s="305">
        <f t="shared" si="4"/>
        <v>1.73</v>
      </c>
      <c r="AK22" s="305">
        <f t="shared" si="4"/>
        <v>0</v>
      </c>
      <c r="AL22" s="308">
        <f t="shared" si="4"/>
        <v>1</v>
      </c>
    </row>
    <row r="23" spans="1:38" ht="48.75" customHeight="1" x14ac:dyDescent="0.25">
      <c r="A23" s="256" t="s">
        <v>140</v>
      </c>
      <c r="B23" s="268" t="s">
        <v>325</v>
      </c>
      <c r="C23" s="100"/>
      <c r="D23" s="91"/>
      <c r="E23" s="306">
        <f>E24</f>
        <v>0</v>
      </c>
      <c r="F23" s="306">
        <f t="shared" ref="F23:AL23" si="5">F24</f>
        <v>0</v>
      </c>
      <c r="G23" s="306">
        <f t="shared" si="5"/>
        <v>0</v>
      </c>
      <c r="H23" s="306">
        <f t="shared" si="5"/>
        <v>0</v>
      </c>
      <c r="I23" s="306">
        <f t="shared" si="5"/>
        <v>0</v>
      </c>
      <c r="J23" s="306">
        <f t="shared" si="5"/>
        <v>0</v>
      </c>
      <c r="K23" s="306"/>
      <c r="L23" s="306">
        <f t="shared" si="5"/>
        <v>0</v>
      </c>
      <c r="M23" s="306">
        <f t="shared" si="5"/>
        <v>0</v>
      </c>
      <c r="N23" s="306">
        <f t="shared" si="5"/>
        <v>0</v>
      </c>
      <c r="O23" s="306">
        <f t="shared" si="5"/>
        <v>0</v>
      </c>
      <c r="P23" s="306">
        <f t="shared" si="5"/>
        <v>0</v>
      </c>
      <c r="Q23" s="306">
        <f t="shared" si="5"/>
        <v>0</v>
      </c>
      <c r="R23" s="306"/>
      <c r="S23" s="306">
        <f t="shared" si="5"/>
        <v>0</v>
      </c>
      <c r="T23" s="306">
        <f t="shared" si="5"/>
        <v>0</v>
      </c>
      <c r="U23" s="306">
        <f t="shared" si="5"/>
        <v>0</v>
      </c>
      <c r="V23" s="306">
        <f t="shared" si="5"/>
        <v>0</v>
      </c>
      <c r="W23" s="306">
        <f t="shared" si="5"/>
        <v>0</v>
      </c>
      <c r="X23" s="306">
        <f t="shared" si="5"/>
        <v>0</v>
      </c>
      <c r="Y23" s="306"/>
      <c r="Z23" s="306">
        <f t="shared" si="5"/>
        <v>5.2056000000000004</v>
      </c>
      <c r="AA23" s="306">
        <f t="shared" si="5"/>
        <v>0</v>
      </c>
      <c r="AB23" s="306">
        <f t="shared" si="5"/>
        <v>0</v>
      </c>
      <c r="AC23" s="306">
        <f t="shared" si="5"/>
        <v>1.73</v>
      </c>
      <c r="AD23" s="306">
        <f t="shared" si="5"/>
        <v>0</v>
      </c>
      <c r="AE23" s="306">
        <f t="shared" si="5"/>
        <v>0</v>
      </c>
      <c r="AF23" s="306"/>
      <c r="AG23" s="306">
        <f t="shared" si="5"/>
        <v>5.2056000000000004</v>
      </c>
      <c r="AH23" s="306">
        <f t="shared" si="5"/>
        <v>0</v>
      </c>
      <c r="AI23" s="306">
        <f t="shared" si="5"/>
        <v>0</v>
      </c>
      <c r="AJ23" s="306">
        <f t="shared" si="5"/>
        <v>1.73</v>
      </c>
      <c r="AK23" s="306">
        <f t="shared" si="5"/>
        <v>0</v>
      </c>
      <c r="AL23" s="307">
        <f t="shared" si="5"/>
        <v>0</v>
      </c>
    </row>
    <row r="24" spans="1:38" ht="45.75" customHeight="1" x14ac:dyDescent="0.25">
      <c r="A24" s="256" t="s">
        <v>285</v>
      </c>
      <c r="B24" s="139" t="s">
        <v>352</v>
      </c>
      <c r="C24" s="100"/>
      <c r="D24" s="91"/>
      <c r="E24" s="91">
        <v>0</v>
      </c>
      <c r="F24" s="91"/>
      <c r="G24" s="91"/>
      <c r="H24" s="91">
        <v>0</v>
      </c>
      <c r="I24" s="91"/>
      <c r="J24" s="91">
        <v>0</v>
      </c>
      <c r="K24" s="91"/>
      <c r="L24" s="91">
        <v>0</v>
      </c>
      <c r="M24" s="91"/>
      <c r="N24" s="91"/>
      <c r="O24" s="91">
        <v>0</v>
      </c>
      <c r="P24" s="91"/>
      <c r="Q24" s="91">
        <v>0</v>
      </c>
      <c r="R24" s="91"/>
      <c r="S24" s="91">
        <v>0</v>
      </c>
      <c r="T24" s="91"/>
      <c r="U24" s="91"/>
      <c r="V24" s="91">
        <v>0</v>
      </c>
      <c r="W24" s="91"/>
      <c r="X24" s="91">
        <v>0</v>
      </c>
      <c r="Y24" s="91"/>
      <c r="Z24" s="91">
        <f>AG24</f>
        <v>5.2056000000000004</v>
      </c>
      <c r="AA24" s="91"/>
      <c r="AB24" s="91"/>
      <c r="AC24" s="91">
        <f>AJ24</f>
        <v>1.73</v>
      </c>
      <c r="AD24" s="91"/>
      <c r="AE24" s="91">
        <v>0</v>
      </c>
      <c r="AF24" s="91"/>
      <c r="AG24" s="91">
        <f>'2'!P21</f>
        <v>5.2056000000000004</v>
      </c>
      <c r="AH24" s="91">
        <f>'4'!U25</f>
        <v>0</v>
      </c>
      <c r="AI24" s="91">
        <f>'4'!V25</f>
        <v>0</v>
      </c>
      <c r="AJ24" s="91">
        <f>'4'!W25</f>
        <v>1.73</v>
      </c>
      <c r="AK24" s="91">
        <f>'4'!X25</f>
        <v>0</v>
      </c>
      <c r="AL24" s="102">
        <f>'4'!Y25</f>
        <v>0</v>
      </c>
    </row>
    <row r="25" spans="1:38" ht="36.75" customHeight="1" x14ac:dyDescent="0.25">
      <c r="A25" s="256" t="s">
        <v>141</v>
      </c>
      <c r="B25" s="268" t="s">
        <v>326</v>
      </c>
      <c r="C25" s="100"/>
      <c r="D25" s="91"/>
      <c r="E25" s="306">
        <f>E26+E27+E28</f>
        <v>0</v>
      </c>
      <c r="F25" s="306">
        <f t="shared" ref="F25:AL25" si="6">F26+F27+F28</f>
        <v>0</v>
      </c>
      <c r="G25" s="306">
        <f t="shared" si="6"/>
        <v>0</v>
      </c>
      <c r="H25" s="306">
        <f t="shared" si="6"/>
        <v>0</v>
      </c>
      <c r="I25" s="306">
        <f t="shared" si="6"/>
        <v>0</v>
      </c>
      <c r="J25" s="306">
        <f t="shared" si="6"/>
        <v>0</v>
      </c>
      <c r="K25" s="306"/>
      <c r="L25" s="306">
        <f t="shared" si="6"/>
        <v>0</v>
      </c>
      <c r="M25" s="306">
        <f t="shared" si="6"/>
        <v>0</v>
      </c>
      <c r="N25" s="306">
        <f t="shared" si="6"/>
        <v>0</v>
      </c>
      <c r="O25" s="306">
        <f t="shared" si="6"/>
        <v>0</v>
      </c>
      <c r="P25" s="306">
        <f t="shared" si="6"/>
        <v>0</v>
      </c>
      <c r="Q25" s="306">
        <f t="shared" si="6"/>
        <v>0</v>
      </c>
      <c r="R25" s="306"/>
      <c r="S25" s="306">
        <f t="shared" si="6"/>
        <v>0</v>
      </c>
      <c r="T25" s="306">
        <f t="shared" si="6"/>
        <v>0</v>
      </c>
      <c r="U25" s="306">
        <f t="shared" si="6"/>
        <v>0</v>
      </c>
      <c r="V25" s="306">
        <f t="shared" si="6"/>
        <v>0</v>
      </c>
      <c r="W25" s="306">
        <f t="shared" si="6"/>
        <v>0</v>
      </c>
      <c r="X25" s="306">
        <f t="shared" si="6"/>
        <v>0</v>
      </c>
      <c r="Y25" s="306"/>
      <c r="Z25" s="306">
        <f t="shared" si="6"/>
        <v>6.1231166666666672</v>
      </c>
      <c r="AA25" s="306">
        <f t="shared" si="6"/>
        <v>1</v>
      </c>
      <c r="AB25" s="306">
        <f t="shared" si="6"/>
        <v>0</v>
      </c>
      <c r="AC25" s="306">
        <f t="shared" si="6"/>
        <v>0</v>
      </c>
      <c r="AD25" s="306">
        <f t="shared" si="6"/>
        <v>0</v>
      </c>
      <c r="AE25" s="306">
        <f t="shared" si="6"/>
        <v>1</v>
      </c>
      <c r="AF25" s="306"/>
      <c r="AG25" s="306">
        <f t="shared" si="6"/>
        <v>6.1231166666666672</v>
      </c>
      <c r="AH25" s="306">
        <f t="shared" si="6"/>
        <v>1</v>
      </c>
      <c r="AI25" s="306">
        <f t="shared" si="6"/>
        <v>0</v>
      </c>
      <c r="AJ25" s="306">
        <f t="shared" si="6"/>
        <v>0</v>
      </c>
      <c r="AK25" s="306">
        <f t="shared" si="6"/>
        <v>0</v>
      </c>
      <c r="AL25" s="307">
        <f t="shared" si="6"/>
        <v>1</v>
      </c>
    </row>
    <row r="26" spans="1:38" ht="49.5" customHeight="1" x14ac:dyDescent="0.25">
      <c r="A26" s="256" t="s">
        <v>331</v>
      </c>
      <c r="B26" s="139" t="s">
        <v>327</v>
      </c>
      <c r="C26" s="100"/>
      <c r="D26" s="91"/>
      <c r="E26" s="91">
        <v>0</v>
      </c>
      <c r="F26" s="91">
        <v>0</v>
      </c>
      <c r="G26" s="91"/>
      <c r="H26" s="91"/>
      <c r="I26" s="91"/>
      <c r="J26" s="91">
        <v>0</v>
      </c>
      <c r="K26" s="91"/>
      <c r="L26" s="91">
        <v>0</v>
      </c>
      <c r="M26" s="91">
        <v>0</v>
      </c>
      <c r="N26" s="91"/>
      <c r="O26" s="91"/>
      <c r="P26" s="91"/>
      <c r="Q26" s="91">
        <v>0</v>
      </c>
      <c r="R26" s="91"/>
      <c r="S26" s="91">
        <v>0</v>
      </c>
      <c r="T26" s="91">
        <v>0</v>
      </c>
      <c r="U26" s="91"/>
      <c r="V26" s="91"/>
      <c r="W26" s="91"/>
      <c r="X26" s="91">
        <v>0</v>
      </c>
      <c r="Y26" s="91"/>
      <c r="Z26" s="91">
        <f>AG26</f>
        <v>0</v>
      </c>
      <c r="AA26" s="91">
        <v>0</v>
      </c>
      <c r="AB26" s="91"/>
      <c r="AC26" s="91"/>
      <c r="AD26" s="91"/>
      <c r="AE26" s="91">
        <v>0</v>
      </c>
      <c r="AF26" s="91"/>
      <c r="AG26" s="91">
        <f>'2'!P23</f>
        <v>0</v>
      </c>
      <c r="AH26" s="91">
        <f>'4'!U27</f>
        <v>0</v>
      </c>
      <c r="AI26" s="91">
        <f>'4'!V27</f>
        <v>0</v>
      </c>
      <c r="AJ26" s="91">
        <f>'4'!W27</f>
        <v>0</v>
      </c>
      <c r="AK26" s="91">
        <f>'4'!X27</f>
        <v>0</v>
      </c>
      <c r="AL26" s="102">
        <f>'4'!Y27</f>
        <v>0</v>
      </c>
    </row>
    <row r="27" spans="1:38" ht="51" customHeight="1" x14ac:dyDescent="0.25">
      <c r="A27" s="256" t="s">
        <v>332</v>
      </c>
      <c r="B27" s="139" t="s">
        <v>328</v>
      </c>
      <c r="C27" s="100"/>
      <c r="D27" s="304"/>
      <c r="E27" s="91">
        <v>0</v>
      </c>
      <c r="F27" s="91">
        <v>0</v>
      </c>
      <c r="G27" s="91"/>
      <c r="H27" s="91"/>
      <c r="I27" s="91"/>
      <c r="J27" s="91">
        <v>0</v>
      </c>
      <c r="K27" s="91"/>
      <c r="L27" s="91">
        <v>0</v>
      </c>
      <c r="M27" s="91">
        <v>0</v>
      </c>
      <c r="N27" s="91"/>
      <c r="O27" s="91"/>
      <c r="P27" s="91"/>
      <c r="Q27" s="91">
        <v>0</v>
      </c>
      <c r="R27" s="91"/>
      <c r="S27" s="91">
        <v>0</v>
      </c>
      <c r="T27" s="91">
        <v>0</v>
      </c>
      <c r="U27" s="91"/>
      <c r="V27" s="91"/>
      <c r="W27" s="91"/>
      <c r="X27" s="91">
        <v>0</v>
      </c>
      <c r="Y27" s="91"/>
      <c r="Z27" s="91">
        <f t="shared" ref="Z27:Z28" si="7">AG27</f>
        <v>0</v>
      </c>
      <c r="AA27" s="91">
        <v>0</v>
      </c>
      <c r="AB27" s="91"/>
      <c r="AC27" s="91"/>
      <c r="AD27" s="91"/>
      <c r="AE27" s="91">
        <v>0</v>
      </c>
      <c r="AF27" s="304"/>
      <c r="AG27" s="91">
        <f>'2'!P24</f>
        <v>0</v>
      </c>
      <c r="AH27" s="91">
        <f>'4'!U28</f>
        <v>0</v>
      </c>
      <c r="AI27" s="91">
        <f>'4'!V28</f>
        <v>0</v>
      </c>
      <c r="AJ27" s="91">
        <f>'4'!W28</f>
        <v>0</v>
      </c>
      <c r="AK27" s="91">
        <f>'4'!X28</f>
        <v>0</v>
      </c>
      <c r="AL27" s="102">
        <f>'4'!Y28</f>
        <v>0</v>
      </c>
    </row>
    <row r="28" spans="1:38" ht="51" customHeight="1" thickBot="1" x14ac:dyDescent="0.3">
      <c r="A28" s="248" t="s">
        <v>333</v>
      </c>
      <c r="B28" s="195" t="s">
        <v>329</v>
      </c>
      <c r="C28" s="243"/>
      <c r="D28" s="249"/>
      <c r="E28" s="311">
        <v>0</v>
      </c>
      <c r="F28" s="311">
        <v>0</v>
      </c>
      <c r="G28" s="311"/>
      <c r="H28" s="311"/>
      <c r="I28" s="311"/>
      <c r="J28" s="311">
        <v>0</v>
      </c>
      <c r="K28" s="311"/>
      <c r="L28" s="311">
        <v>0</v>
      </c>
      <c r="M28" s="311">
        <v>0</v>
      </c>
      <c r="N28" s="311"/>
      <c r="O28" s="311"/>
      <c r="P28" s="311"/>
      <c r="Q28" s="311">
        <v>0</v>
      </c>
      <c r="R28" s="311"/>
      <c r="S28" s="311">
        <v>0</v>
      </c>
      <c r="T28" s="311">
        <v>0</v>
      </c>
      <c r="U28" s="311"/>
      <c r="V28" s="311"/>
      <c r="W28" s="311"/>
      <c r="X28" s="311">
        <v>0</v>
      </c>
      <c r="Y28" s="311"/>
      <c r="Z28" s="311">
        <f t="shared" si="7"/>
        <v>6.1231166666666672</v>
      </c>
      <c r="AA28" s="311">
        <f>AH28</f>
        <v>1</v>
      </c>
      <c r="AB28" s="311"/>
      <c r="AC28" s="311"/>
      <c r="AD28" s="311"/>
      <c r="AE28" s="311">
        <f>AL28</f>
        <v>1</v>
      </c>
      <c r="AF28" s="249"/>
      <c r="AG28" s="311">
        <f>'2'!P25</f>
        <v>6.1231166666666672</v>
      </c>
      <c r="AH28" s="311">
        <f>'4'!U29</f>
        <v>1</v>
      </c>
      <c r="AI28" s="311">
        <f>'4'!V29</f>
        <v>0</v>
      </c>
      <c r="AJ28" s="311">
        <f>'4'!W29</f>
        <v>0</v>
      </c>
      <c r="AK28" s="311">
        <f>'4'!X29</f>
        <v>0</v>
      </c>
      <c r="AL28" s="312">
        <f>'4'!Y29</f>
        <v>1</v>
      </c>
    </row>
    <row r="30" spans="1:38" customFormat="1" x14ac:dyDescent="0.25">
      <c r="A30" s="92"/>
      <c r="B30" s="93" t="s">
        <v>361</v>
      </c>
      <c r="C30" s="93"/>
      <c r="D30" s="93"/>
      <c r="E30" s="93"/>
      <c r="F30" s="93" t="s">
        <v>362</v>
      </c>
      <c r="G30" s="93" t="s">
        <v>362</v>
      </c>
      <c r="H30" s="92"/>
      <c r="I30" s="94"/>
      <c r="J30" s="94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</row>
    <row r="31" spans="1:38" ht="25.5" customHeight="1" x14ac:dyDescent="0.25">
      <c r="A31" s="93"/>
      <c r="B31" s="93"/>
      <c r="C31" s="93"/>
      <c r="D31" s="93"/>
      <c r="E31" s="93"/>
      <c r="F31" s="93"/>
    </row>
    <row r="32" spans="1:38" x14ac:dyDescent="0.25">
      <c r="A32" s="93"/>
      <c r="B32" s="93"/>
      <c r="C32" s="93"/>
      <c r="D32" s="93"/>
      <c r="E32" s="93"/>
      <c r="F32" s="93"/>
    </row>
    <row r="33" spans="1:36" x14ac:dyDescent="0.25">
      <c r="A33" s="93"/>
      <c r="B33" s="93"/>
      <c r="C33" s="93"/>
      <c r="D33" s="93"/>
      <c r="E33" s="93"/>
      <c r="F33" s="93"/>
    </row>
    <row r="34" spans="1:36" x14ac:dyDescent="0.25">
      <c r="A34" s="333" t="s">
        <v>357</v>
      </c>
      <c r="B34" s="333"/>
      <c r="C34" s="333"/>
      <c r="D34" s="333"/>
      <c r="E34" s="92"/>
      <c r="F34" s="92"/>
    </row>
    <row r="35" spans="1:36" x14ac:dyDescent="0.25">
      <c r="AJ35" s="155" t="s">
        <v>32</v>
      </c>
    </row>
  </sheetData>
  <sheetProtection password="C411" sheet="1" formatCells="0" formatColumns="0" formatRows="0" insertColumns="0" insertRows="0" insertHyperlinks="0" deleteColumns="0" deleteRows="0" sort="0" autoFilter="0" pivotTables="0"/>
  <mergeCells count="21">
    <mergeCell ref="L12:Q12"/>
    <mergeCell ref="S12:X12"/>
    <mergeCell ref="Z12:AE12"/>
    <mergeCell ref="AG12:AL12"/>
    <mergeCell ref="A34:D34"/>
    <mergeCell ref="A10:A13"/>
    <mergeCell ref="B10:B13"/>
    <mergeCell ref="C10:C13"/>
    <mergeCell ref="D10:AL10"/>
    <mergeCell ref="D11:J11"/>
    <mergeCell ref="K11:Q11"/>
    <mergeCell ref="R11:X11"/>
    <mergeCell ref="Y11:AE11"/>
    <mergeCell ref="AF11:AL11"/>
    <mergeCell ref="E12:J12"/>
    <mergeCell ref="A9:AL9"/>
    <mergeCell ref="A4:AL4"/>
    <mergeCell ref="A5:AL5"/>
    <mergeCell ref="AG6:AL6"/>
    <mergeCell ref="A7:AL7"/>
    <mergeCell ref="A8:AE8"/>
  </mergeCells>
  <pageMargins left="0.70866141732283472" right="0.70866141732283472" top="0.74803149606299213" bottom="0.74803149606299213" header="0.31496062992125984" footer="0.31496062992125984"/>
  <pageSetup paperSize="8" scale="62" fitToHeight="0" orientation="landscape" r:id="rId1"/>
  <headerFooter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92D050"/>
    <pageSetUpPr fitToPage="1"/>
  </sheetPr>
  <dimension ref="A1:AP35"/>
  <sheetViews>
    <sheetView view="pageBreakPreview" topLeftCell="A4" zoomScale="60" zoomScaleNormal="70" workbookViewId="0">
      <selection activeCell="J17" sqref="J17"/>
    </sheetView>
  </sheetViews>
  <sheetFormatPr defaultColWidth="9" defaultRowHeight="15.75" x14ac:dyDescent="0.25"/>
  <cols>
    <col min="1" max="1" width="11.625" style="155" customWidth="1"/>
    <col min="2" max="2" width="35.625" style="155" customWidth="1"/>
    <col min="3" max="3" width="15.375" style="155" customWidth="1"/>
    <col min="4" max="4" width="9.75" style="155" customWidth="1"/>
    <col min="5" max="5" width="10.5" style="155" customWidth="1"/>
    <col min="6" max="6" width="8.875" style="155" customWidth="1"/>
    <col min="7" max="7" width="6" style="155" hidden="1" customWidth="1"/>
    <col min="8" max="8" width="8.125" style="155" customWidth="1"/>
    <col min="9" max="9" width="6" style="155" hidden="1" customWidth="1"/>
    <col min="10" max="10" width="8.5" style="155" customWidth="1"/>
    <col min="11" max="11" width="9.375" style="155" customWidth="1"/>
    <col min="12" max="12" width="9.75" style="155" customWidth="1"/>
    <col min="13" max="13" width="7" style="155" customWidth="1"/>
    <col min="14" max="14" width="6" style="155" hidden="1" customWidth="1"/>
    <col min="15" max="15" width="7.25" style="155" customWidth="1"/>
    <col min="16" max="16" width="6" style="155" hidden="1" customWidth="1"/>
    <col min="17" max="17" width="7.625" style="155" customWidth="1"/>
    <col min="18" max="19" width="9.5" style="155" customWidth="1"/>
    <col min="20" max="20" width="8.5" style="155" customWidth="1"/>
    <col min="21" max="21" width="8.5" style="155" hidden="1" customWidth="1"/>
    <col min="22" max="22" width="8.5" style="155" customWidth="1"/>
    <col min="23" max="23" width="6" style="155" hidden="1" customWidth="1"/>
    <col min="24" max="24" width="11.125" style="155" customWidth="1"/>
    <col min="25" max="25" width="11" style="155" customWidth="1"/>
    <col min="26" max="26" width="7.875" style="155" customWidth="1"/>
    <col min="27" max="27" width="7.625" style="155" customWidth="1"/>
    <col min="28" max="28" width="6" style="155" hidden="1" customWidth="1"/>
    <col min="29" max="29" width="7.625" style="155" customWidth="1"/>
    <col min="30" max="30" width="6" style="155" hidden="1" customWidth="1"/>
    <col min="31" max="31" width="10.25" style="155" customWidth="1"/>
    <col min="32" max="32" width="10.5" style="155" customWidth="1"/>
    <col min="33" max="33" width="11.125" style="155" customWidth="1"/>
    <col min="34" max="34" width="8.75" style="155" customWidth="1"/>
    <col min="35" max="35" width="6" style="155" hidden="1" customWidth="1"/>
    <col min="36" max="36" width="10.375" style="155" customWidth="1"/>
    <col min="37" max="37" width="6" style="155" hidden="1" customWidth="1"/>
    <col min="38" max="38" width="10.375" style="155" customWidth="1"/>
    <col min="39" max="39" width="3.5" style="155" customWidth="1"/>
    <col min="40" max="40" width="5.75" style="19" customWidth="1"/>
    <col min="41" max="41" width="16.125" style="19" customWidth="1"/>
    <col min="42" max="42" width="21.25" style="19" customWidth="1"/>
    <col min="43" max="43" width="12.625" style="19" customWidth="1"/>
    <col min="44" max="44" width="22.375" style="19" customWidth="1"/>
    <col min="45" max="45" width="10.875" style="19" customWidth="1"/>
    <col min="46" max="46" width="17.375" style="19" customWidth="1"/>
    <col min="47" max="48" width="4.125" style="19" customWidth="1"/>
    <col min="49" max="49" width="3.75" style="19" customWidth="1"/>
    <col min="50" max="50" width="3.875" style="19" customWidth="1"/>
    <col min="51" max="51" width="4.5" style="19" customWidth="1"/>
    <col min="52" max="52" width="5" style="19" customWidth="1"/>
    <col min="53" max="53" width="5.5" style="19" customWidth="1"/>
    <col min="54" max="54" width="5.75" style="19" customWidth="1"/>
    <col min="55" max="55" width="5.5" style="19" customWidth="1"/>
    <col min="56" max="57" width="5" style="19" customWidth="1"/>
    <col min="58" max="58" width="12.875" style="19" customWidth="1"/>
    <col min="59" max="68" width="5" style="19" customWidth="1"/>
    <col min="69" max="16384" width="9" style="19"/>
  </cols>
  <sheetData>
    <row r="1" spans="1:42" ht="18.75" x14ac:dyDescent="0.25">
      <c r="AL1" s="29" t="s">
        <v>373</v>
      </c>
    </row>
    <row r="2" spans="1:42" ht="22.5" x14ac:dyDescent="0.3">
      <c r="AL2" s="30" t="s">
        <v>213</v>
      </c>
    </row>
    <row r="3" spans="1:42" ht="18.75" x14ac:dyDescent="0.3">
      <c r="AL3" s="30"/>
    </row>
    <row r="4" spans="1:42" ht="18.75" x14ac:dyDescent="0.3">
      <c r="A4" s="444" t="s">
        <v>270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4"/>
      <c r="AA4" s="444"/>
      <c r="AB4" s="444"/>
      <c r="AC4" s="444"/>
      <c r="AD4" s="444"/>
      <c r="AE4" s="444"/>
      <c r="AF4" s="444"/>
      <c r="AG4" s="444"/>
      <c r="AH4" s="444"/>
      <c r="AI4" s="444"/>
      <c r="AJ4" s="444"/>
      <c r="AK4" s="444"/>
      <c r="AL4" s="444"/>
    </row>
    <row r="5" spans="1:42" ht="18.75" x14ac:dyDescent="0.3">
      <c r="A5" s="443" t="s">
        <v>371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3"/>
      <c r="AH5" s="443"/>
      <c r="AI5" s="443"/>
      <c r="AJ5" s="443"/>
      <c r="AK5" s="443"/>
      <c r="AL5" s="443"/>
    </row>
    <row r="6" spans="1:42" ht="18.75" x14ac:dyDescent="0.3">
      <c r="A6" s="258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448" t="s">
        <v>311</v>
      </c>
      <c r="AH6" s="448"/>
      <c r="AI6" s="448"/>
      <c r="AJ6" s="448"/>
      <c r="AK6" s="448"/>
      <c r="AL6" s="448"/>
    </row>
    <row r="7" spans="1:42" ht="18.75" x14ac:dyDescent="0.25">
      <c r="A7" s="445" t="s">
        <v>307</v>
      </c>
      <c r="B7" s="445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5"/>
      <c r="AA7" s="445"/>
      <c r="AB7" s="445"/>
      <c r="AC7" s="445"/>
      <c r="AD7" s="445"/>
      <c r="AE7" s="445"/>
      <c r="AF7" s="445"/>
      <c r="AG7" s="445"/>
      <c r="AH7" s="445"/>
      <c r="AI7" s="445"/>
      <c r="AJ7" s="445"/>
      <c r="AK7" s="445"/>
      <c r="AL7" s="445"/>
      <c r="AM7" s="31"/>
      <c r="AN7" s="15"/>
      <c r="AO7" s="15"/>
      <c r="AP7" s="15"/>
    </row>
    <row r="8" spans="1:42" x14ac:dyDescent="0.25">
      <c r="A8" s="449" t="s">
        <v>248</v>
      </c>
      <c r="B8" s="449"/>
      <c r="C8" s="449"/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49"/>
      <c r="O8" s="449"/>
      <c r="P8" s="449"/>
      <c r="Q8" s="449"/>
      <c r="R8" s="449"/>
      <c r="S8" s="449"/>
      <c r="T8" s="449"/>
      <c r="U8" s="449"/>
      <c r="V8" s="449"/>
      <c r="W8" s="449"/>
      <c r="X8" s="449"/>
      <c r="Y8" s="449"/>
      <c r="Z8" s="449"/>
      <c r="AA8" s="449"/>
      <c r="AB8" s="449"/>
      <c r="AC8" s="449"/>
      <c r="AD8" s="449"/>
      <c r="AE8" s="449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6"/>
    </row>
    <row r="9" spans="1:42" ht="19.5" customHeight="1" thickBot="1" x14ac:dyDescent="0.3">
      <c r="A9" s="431"/>
      <c r="B9" s="431"/>
      <c r="C9" s="431"/>
      <c r="D9" s="431"/>
      <c r="E9" s="431"/>
      <c r="F9" s="431"/>
      <c r="G9" s="431"/>
      <c r="H9" s="431"/>
      <c r="I9" s="431"/>
      <c r="J9" s="431"/>
      <c r="K9" s="431"/>
      <c r="L9" s="431"/>
      <c r="M9" s="431"/>
      <c r="N9" s="431"/>
      <c r="O9" s="431"/>
      <c r="P9" s="431"/>
      <c r="Q9" s="431"/>
      <c r="R9" s="431"/>
      <c r="S9" s="431"/>
      <c r="T9" s="431"/>
      <c r="U9" s="431"/>
      <c r="V9" s="431"/>
      <c r="W9" s="431"/>
      <c r="X9" s="431"/>
      <c r="Y9" s="431"/>
      <c r="Z9" s="431"/>
      <c r="AA9" s="431"/>
      <c r="AB9" s="431"/>
      <c r="AC9" s="431"/>
      <c r="AD9" s="431"/>
      <c r="AE9" s="431"/>
      <c r="AF9" s="431"/>
      <c r="AG9" s="431"/>
      <c r="AH9" s="431"/>
      <c r="AI9" s="431"/>
      <c r="AJ9" s="431"/>
      <c r="AK9" s="431"/>
      <c r="AL9" s="431"/>
      <c r="AM9" s="2"/>
      <c r="AN9" s="2"/>
      <c r="AO9" s="2"/>
    </row>
    <row r="10" spans="1:42" ht="19.5" customHeight="1" x14ac:dyDescent="0.25">
      <c r="A10" s="435" t="s">
        <v>55</v>
      </c>
      <c r="B10" s="421" t="s">
        <v>19</v>
      </c>
      <c r="C10" s="421" t="s">
        <v>1</v>
      </c>
      <c r="D10" s="446" t="s">
        <v>119</v>
      </c>
      <c r="E10" s="446"/>
      <c r="F10" s="446"/>
      <c r="G10" s="446"/>
      <c r="H10" s="446"/>
      <c r="I10" s="446"/>
      <c r="J10" s="446"/>
      <c r="K10" s="446"/>
      <c r="L10" s="446"/>
      <c r="M10" s="446"/>
      <c r="N10" s="446"/>
      <c r="O10" s="446"/>
      <c r="P10" s="446"/>
      <c r="Q10" s="446"/>
      <c r="R10" s="446"/>
      <c r="S10" s="446"/>
      <c r="T10" s="446"/>
      <c r="U10" s="446"/>
      <c r="V10" s="446"/>
      <c r="W10" s="446"/>
      <c r="X10" s="446"/>
      <c r="Y10" s="446"/>
      <c r="Z10" s="446"/>
      <c r="AA10" s="446"/>
      <c r="AB10" s="446"/>
      <c r="AC10" s="446"/>
      <c r="AD10" s="446"/>
      <c r="AE10" s="446"/>
      <c r="AF10" s="446"/>
      <c r="AG10" s="446"/>
      <c r="AH10" s="446"/>
      <c r="AI10" s="446"/>
      <c r="AJ10" s="446"/>
      <c r="AK10" s="446"/>
      <c r="AL10" s="447"/>
      <c r="AM10" s="33"/>
      <c r="AN10" s="4"/>
      <c r="AO10" s="4"/>
    </row>
    <row r="11" spans="1:42" ht="43.5" customHeight="1" x14ac:dyDescent="0.25">
      <c r="A11" s="436"/>
      <c r="B11" s="418"/>
      <c r="C11" s="418"/>
      <c r="D11" s="419" t="s">
        <v>2</v>
      </c>
      <c r="E11" s="419"/>
      <c r="F11" s="419"/>
      <c r="G11" s="419"/>
      <c r="H11" s="419"/>
      <c r="I11" s="419"/>
      <c r="J11" s="419"/>
      <c r="K11" s="419" t="s">
        <v>3</v>
      </c>
      <c r="L11" s="419"/>
      <c r="M11" s="419"/>
      <c r="N11" s="419"/>
      <c r="O11" s="419"/>
      <c r="P11" s="419"/>
      <c r="Q11" s="419"/>
      <c r="R11" s="419" t="s">
        <v>4</v>
      </c>
      <c r="S11" s="419"/>
      <c r="T11" s="419"/>
      <c r="U11" s="419"/>
      <c r="V11" s="419"/>
      <c r="W11" s="419"/>
      <c r="X11" s="419"/>
      <c r="Y11" s="419" t="s">
        <v>5</v>
      </c>
      <c r="Z11" s="419"/>
      <c r="AA11" s="419"/>
      <c r="AB11" s="419"/>
      <c r="AC11" s="419"/>
      <c r="AD11" s="419"/>
      <c r="AE11" s="419"/>
      <c r="AF11" s="418" t="s">
        <v>120</v>
      </c>
      <c r="AG11" s="418"/>
      <c r="AH11" s="418"/>
      <c r="AI11" s="418"/>
      <c r="AJ11" s="418"/>
      <c r="AK11" s="418"/>
      <c r="AL11" s="420"/>
      <c r="AM11" s="33"/>
      <c r="AN11" s="4"/>
      <c r="AO11" s="4"/>
      <c r="AP11" s="4"/>
    </row>
    <row r="12" spans="1:42" ht="43.5" customHeight="1" x14ac:dyDescent="0.25">
      <c r="A12" s="436"/>
      <c r="B12" s="418"/>
      <c r="C12" s="418"/>
      <c r="D12" s="265" t="s">
        <v>28</v>
      </c>
      <c r="E12" s="419" t="s">
        <v>27</v>
      </c>
      <c r="F12" s="419"/>
      <c r="G12" s="419"/>
      <c r="H12" s="419"/>
      <c r="I12" s="419"/>
      <c r="J12" s="419"/>
      <c r="K12" s="265" t="s">
        <v>28</v>
      </c>
      <c r="L12" s="419" t="s">
        <v>27</v>
      </c>
      <c r="M12" s="419"/>
      <c r="N12" s="419"/>
      <c r="O12" s="419"/>
      <c r="P12" s="419"/>
      <c r="Q12" s="419"/>
      <c r="R12" s="265" t="s">
        <v>28</v>
      </c>
      <c r="S12" s="419" t="s">
        <v>27</v>
      </c>
      <c r="T12" s="419"/>
      <c r="U12" s="419"/>
      <c r="V12" s="419"/>
      <c r="W12" s="419"/>
      <c r="X12" s="419"/>
      <c r="Y12" s="265" t="s">
        <v>28</v>
      </c>
      <c r="Z12" s="419" t="s">
        <v>27</v>
      </c>
      <c r="AA12" s="419"/>
      <c r="AB12" s="419"/>
      <c r="AC12" s="419"/>
      <c r="AD12" s="419"/>
      <c r="AE12" s="419"/>
      <c r="AF12" s="265" t="s">
        <v>28</v>
      </c>
      <c r="AG12" s="419" t="s">
        <v>27</v>
      </c>
      <c r="AH12" s="419"/>
      <c r="AI12" s="419"/>
      <c r="AJ12" s="419"/>
      <c r="AK12" s="419"/>
      <c r="AL12" s="442"/>
    </row>
    <row r="13" spans="1:42" ht="76.5" customHeight="1" x14ac:dyDescent="0.25">
      <c r="A13" s="437"/>
      <c r="B13" s="418"/>
      <c r="C13" s="418"/>
      <c r="D13" s="257" t="s">
        <v>13</v>
      </c>
      <c r="E13" s="257" t="s">
        <v>13</v>
      </c>
      <c r="F13" s="267" t="s">
        <v>215</v>
      </c>
      <c r="G13" s="267" t="s">
        <v>216</v>
      </c>
      <c r="H13" s="267" t="s">
        <v>217</v>
      </c>
      <c r="I13" s="267" t="s">
        <v>218</v>
      </c>
      <c r="J13" s="267" t="s">
        <v>230</v>
      </c>
      <c r="K13" s="257" t="s">
        <v>13</v>
      </c>
      <c r="L13" s="257" t="s">
        <v>13</v>
      </c>
      <c r="M13" s="267" t="s">
        <v>215</v>
      </c>
      <c r="N13" s="267" t="s">
        <v>216</v>
      </c>
      <c r="O13" s="267" t="s">
        <v>217</v>
      </c>
      <c r="P13" s="267" t="s">
        <v>218</v>
      </c>
      <c r="Q13" s="267" t="s">
        <v>230</v>
      </c>
      <c r="R13" s="257" t="s">
        <v>13</v>
      </c>
      <c r="S13" s="257" t="s">
        <v>13</v>
      </c>
      <c r="T13" s="267" t="s">
        <v>215</v>
      </c>
      <c r="U13" s="267" t="s">
        <v>216</v>
      </c>
      <c r="V13" s="267" t="s">
        <v>217</v>
      </c>
      <c r="W13" s="267" t="s">
        <v>218</v>
      </c>
      <c r="X13" s="267" t="s">
        <v>230</v>
      </c>
      <c r="Y13" s="257" t="s">
        <v>13</v>
      </c>
      <c r="Z13" s="257" t="s">
        <v>13</v>
      </c>
      <c r="AA13" s="267" t="s">
        <v>215</v>
      </c>
      <c r="AB13" s="267" t="s">
        <v>216</v>
      </c>
      <c r="AC13" s="267" t="s">
        <v>217</v>
      </c>
      <c r="AD13" s="267" t="s">
        <v>218</v>
      </c>
      <c r="AE13" s="267" t="s">
        <v>230</v>
      </c>
      <c r="AF13" s="257" t="s">
        <v>13</v>
      </c>
      <c r="AG13" s="257" t="s">
        <v>13</v>
      </c>
      <c r="AH13" s="267" t="s">
        <v>215</v>
      </c>
      <c r="AI13" s="267" t="s">
        <v>216</v>
      </c>
      <c r="AJ13" s="267" t="s">
        <v>217</v>
      </c>
      <c r="AK13" s="267" t="s">
        <v>218</v>
      </c>
      <c r="AL13" s="75" t="s">
        <v>230</v>
      </c>
    </row>
    <row r="14" spans="1:42" ht="16.5" thickBot="1" x14ac:dyDescent="0.3">
      <c r="A14" s="196">
        <v>1</v>
      </c>
      <c r="B14" s="197">
        <v>2</v>
      </c>
      <c r="C14" s="197">
        <v>3</v>
      </c>
      <c r="D14" s="198" t="s">
        <v>38</v>
      </c>
      <c r="E14" s="198" t="s">
        <v>39</v>
      </c>
      <c r="F14" s="198" t="s">
        <v>40</v>
      </c>
      <c r="G14" s="198" t="s">
        <v>41</v>
      </c>
      <c r="H14" s="198" t="s">
        <v>42</v>
      </c>
      <c r="I14" s="198" t="s">
        <v>43</v>
      </c>
      <c r="J14" s="198" t="s">
        <v>59</v>
      </c>
      <c r="K14" s="198" t="s">
        <v>60</v>
      </c>
      <c r="L14" s="198" t="s">
        <v>61</v>
      </c>
      <c r="M14" s="198" t="s">
        <v>62</v>
      </c>
      <c r="N14" s="198" t="s">
        <v>63</v>
      </c>
      <c r="O14" s="198" t="s">
        <v>64</v>
      </c>
      <c r="P14" s="198" t="s">
        <v>65</v>
      </c>
      <c r="Q14" s="198" t="s">
        <v>66</v>
      </c>
      <c r="R14" s="198" t="s">
        <v>67</v>
      </c>
      <c r="S14" s="198" t="s">
        <v>68</v>
      </c>
      <c r="T14" s="198" t="s">
        <v>69</v>
      </c>
      <c r="U14" s="198" t="s">
        <v>70</v>
      </c>
      <c r="V14" s="198" t="s">
        <v>71</v>
      </c>
      <c r="W14" s="198" t="s">
        <v>72</v>
      </c>
      <c r="X14" s="198" t="s">
        <v>110</v>
      </c>
      <c r="Y14" s="198" t="s">
        <v>73</v>
      </c>
      <c r="Z14" s="198" t="s">
        <v>74</v>
      </c>
      <c r="AA14" s="198" t="s">
        <v>75</v>
      </c>
      <c r="AB14" s="198" t="s">
        <v>76</v>
      </c>
      <c r="AC14" s="198" t="s">
        <v>77</v>
      </c>
      <c r="AD14" s="198" t="s">
        <v>78</v>
      </c>
      <c r="AE14" s="198" t="s">
        <v>111</v>
      </c>
      <c r="AF14" s="198" t="s">
        <v>33</v>
      </c>
      <c r="AG14" s="198" t="s">
        <v>36</v>
      </c>
      <c r="AH14" s="198" t="s">
        <v>46</v>
      </c>
      <c r="AI14" s="198" t="s">
        <v>47</v>
      </c>
      <c r="AJ14" s="198" t="s">
        <v>48</v>
      </c>
      <c r="AK14" s="198" t="s">
        <v>49</v>
      </c>
      <c r="AL14" s="199" t="s">
        <v>50</v>
      </c>
    </row>
    <row r="15" spans="1:42" ht="64.5" customHeight="1" x14ac:dyDescent="0.25">
      <c r="A15" s="221"/>
      <c r="B15" s="251" t="s">
        <v>238</v>
      </c>
      <c r="C15" s="222"/>
      <c r="D15" s="252"/>
      <c r="E15" s="309">
        <f>E16+E22</f>
        <v>4.7986025000000003</v>
      </c>
      <c r="F15" s="309">
        <f t="shared" ref="F15:AL15" si="0">F16+F22</f>
        <v>0</v>
      </c>
      <c r="G15" s="309">
        <f t="shared" si="0"/>
        <v>0</v>
      </c>
      <c r="H15" s="309">
        <f t="shared" si="0"/>
        <v>0</v>
      </c>
      <c r="I15" s="309">
        <f t="shared" si="0"/>
        <v>0</v>
      </c>
      <c r="J15" s="309">
        <f t="shared" si="0"/>
        <v>97.05</v>
      </c>
      <c r="K15" s="309"/>
      <c r="L15" s="309">
        <f t="shared" si="0"/>
        <v>7.9976708333333342</v>
      </c>
      <c r="M15" s="309">
        <f t="shared" si="0"/>
        <v>0</v>
      </c>
      <c r="N15" s="309">
        <f t="shared" si="0"/>
        <v>0</v>
      </c>
      <c r="O15" s="309">
        <f t="shared" si="0"/>
        <v>0</v>
      </c>
      <c r="P15" s="309">
        <f t="shared" si="0"/>
        <v>0</v>
      </c>
      <c r="Q15" s="309">
        <f t="shared" si="0"/>
        <v>161.75</v>
      </c>
      <c r="R15" s="309"/>
      <c r="S15" s="309">
        <f t="shared" si="0"/>
        <v>9.5972050000000007</v>
      </c>
      <c r="T15" s="309">
        <f t="shared" si="0"/>
        <v>0</v>
      </c>
      <c r="U15" s="309">
        <f t="shared" si="0"/>
        <v>0</v>
      </c>
      <c r="V15" s="309">
        <f t="shared" si="0"/>
        <v>0</v>
      </c>
      <c r="W15" s="309">
        <f t="shared" si="0"/>
        <v>0</v>
      </c>
      <c r="X15" s="309">
        <f t="shared" si="0"/>
        <v>194.1</v>
      </c>
      <c r="Y15" s="309"/>
      <c r="Z15" s="309">
        <f t="shared" si="0"/>
        <v>17.784150000000004</v>
      </c>
      <c r="AA15" s="309">
        <f t="shared" si="0"/>
        <v>0.8</v>
      </c>
      <c r="AB15" s="309">
        <f t="shared" si="0"/>
        <v>0</v>
      </c>
      <c r="AC15" s="309">
        <f t="shared" si="0"/>
        <v>0</v>
      </c>
      <c r="AD15" s="309">
        <f t="shared" si="0"/>
        <v>0</v>
      </c>
      <c r="AE15" s="309">
        <f t="shared" si="0"/>
        <v>195.1</v>
      </c>
      <c r="AF15" s="309"/>
      <c r="AG15" s="309">
        <f t="shared" si="0"/>
        <v>40.177628333333338</v>
      </c>
      <c r="AH15" s="309">
        <f t="shared" si="0"/>
        <v>0.8</v>
      </c>
      <c r="AI15" s="309">
        <f t="shared" si="0"/>
        <v>0</v>
      </c>
      <c r="AJ15" s="309">
        <f t="shared" si="0"/>
        <v>0</v>
      </c>
      <c r="AK15" s="309">
        <f t="shared" si="0"/>
        <v>0</v>
      </c>
      <c r="AL15" s="310">
        <f t="shared" si="0"/>
        <v>648</v>
      </c>
    </row>
    <row r="16" spans="1:42" ht="60.75" customHeight="1" x14ac:dyDescent="0.25">
      <c r="A16" s="256">
        <v>1</v>
      </c>
      <c r="B16" s="81" t="s">
        <v>239</v>
      </c>
      <c r="C16" s="100"/>
      <c r="D16" s="91"/>
      <c r="E16" s="306">
        <f>E17+E18+E19+E21</f>
        <v>4.7986025000000003</v>
      </c>
      <c r="F16" s="306">
        <f t="shared" ref="F16:AL16" si="1">F17+F18+F19+F21</f>
        <v>0</v>
      </c>
      <c r="G16" s="306">
        <f t="shared" si="1"/>
        <v>0</v>
      </c>
      <c r="H16" s="306">
        <f t="shared" si="1"/>
        <v>0</v>
      </c>
      <c r="I16" s="306">
        <f t="shared" si="1"/>
        <v>0</v>
      </c>
      <c r="J16" s="306">
        <f t="shared" si="1"/>
        <v>97.05</v>
      </c>
      <c r="K16" s="306"/>
      <c r="L16" s="306">
        <f t="shared" si="1"/>
        <v>7.9976708333333342</v>
      </c>
      <c r="M16" s="306">
        <f t="shared" si="1"/>
        <v>0</v>
      </c>
      <c r="N16" s="306">
        <f t="shared" si="1"/>
        <v>0</v>
      </c>
      <c r="O16" s="306">
        <f t="shared" si="1"/>
        <v>0</v>
      </c>
      <c r="P16" s="306">
        <f t="shared" si="1"/>
        <v>0</v>
      </c>
      <c r="Q16" s="306">
        <f t="shared" si="1"/>
        <v>161.75</v>
      </c>
      <c r="R16" s="306"/>
      <c r="S16" s="306">
        <f t="shared" si="1"/>
        <v>9.5972050000000007</v>
      </c>
      <c r="T16" s="306">
        <f t="shared" si="1"/>
        <v>0</v>
      </c>
      <c r="U16" s="306">
        <f t="shared" si="1"/>
        <v>0</v>
      </c>
      <c r="V16" s="306">
        <f t="shared" si="1"/>
        <v>0</v>
      </c>
      <c r="W16" s="306">
        <f t="shared" si="1"/>
        <v>0</v>
      </c>
      <c r="X16" s="306">
        <f t="shared" si="1"/>
        <v>194.1</v>
      </c>
      <c r="Y16" s="306"/>
      <c r="Z16" s="306">
        <f t="shared" si="1"/>
        <v>17.784150000000004</v>
      </c>
      <c r="AA16" s="306">
        <f t="shared" si="1"/>
        <v>0.8</v>
      </c>
      <c r="AB16" s="306">
        <f t="shared" si="1"/>
        <v>0</v>
      </c>
      <c r="AC16" s="306">
        <f t="shared" si="1"/>
        <v>0</v>
      </c>
      <c r="AD16" s="306">
        <f t="shared" si="1"/>
        <v>0</v>
      </c>
      <c r="AE16" s="306">
        <f t="shared" si="1"/>
        <v>195.1</v>
      </c>
      <c r="AF16" s="306"/>
      <c r="AG16" s="306">
        <f t="shared" si="1"/>
        <v>40.177628333333338</v>
      </c>
      <c r="AH16" s="306">
        <f t="shared" si="1"/>
        <v>0.8</v>
      </c>
      <c r="AI16" s="306">
        <f t="shared" si="1"/>
        <v>0</v>
      </c>
      <c r="AJ16" s="306">
        <f t="shared" si="1"/>
        <v>0</v>
      </c>
      <c r="AK16" s="306">
        <f t="shared" si="1"/>
        <v>0</v>
      </c>
      <c r="AL16" s="307">
        <f t="shared" si="1"/>
        <v>648</v>
      </c>
    </row>
    <row r="17" spans="1:38" ht="48.75" customHeight="1" x14ac:dyDescent="0.25">
      <c r="A17" s="256" t="s">
        <v>133</v>
      </c>
      <c r="B17" s="139" t="s">
        <v>306</v>
      </c>
      <c r="C17" s="100" t="s">
        <v>334</v>
      </c>
      <c r="D17" s="91"/>
      <c r="E17" s="91">
        <f>AG17*0.15</f>
        <v>4.7986025000000003</v>
      </c>
      <c r="F17" s="91"/>
      <c r="G17" s="91"/>
      <c r="H17" s="91"/>
      <c r="I17" s="91"/>
      <c r="J17" s="242">
        <f>AL17*0.15</f>
        <v>97.05</v>
      </c>
      <c r="K17" s="91"/>
      <c r="L17" s="91">
        <f>AG17*0.25</f>
        <v>7.9976708333333342</v>
      </c>
      <c r="M17" s="91"/>
      <c r="N17" s="91"/>
      <c r="O17" s="91"/>
      <c r="P17" s="91"/>
      <c r="Q17" s="242">
        <f>AL17*0.25</f>
        <v>161.75</v>
      </c>
      <c r="R17" s="91"/>
      <c r="S17" s="91">
        <f>AG17*0.3</f>
        <v>9.5972050000000007</v>
      </c>
      <c r="T17" s="91"/>
      <c r="U17" s="91"/>
      <c r="V17" s="91"/>
      <c r="W17" s="91"/>
      <c r="X17" s="242">
        <f>AL17*0.3</f>
        <v>194.1</v>
      </c>
      <c r="Y17" s="91"/>
      <c r="Z17" s="91">
        <f>AG17*0.3</f>
        <v>9.5972050000000007</v>
      </c>
      <c r="AA17" s="91"/>
      <c r="AB17" s="91"/>
      <c r="AC17" s="91"/>
      <c r="AD17" s="91"/>
      <c r="AE17" s="242">
        <f>AL17*0.3</f>
        <v>194.1</v>
      </c>
      <c r="AF17" s="91"/>
      <c r="AG17" s="91">
        <f>'2'!Q14</f>
        <v>31.990683333333337</v>
      </c>
      <c r="AH17" s="91">
        <f>'4'!AB18</f>
        <v>0</v>
      </c>
      <c r="AI17" s="91">
        <f>'4'!AC18</f>
        <v>0</v>
      </c>
      <c r="AJ17" s="91">
        <f>'4'!AD18</f>
        <v>0</v>
      </c>
      <c r="AK17" s="91">
        <f>'4'!AE18</f>
        <v>0</v>
      </c>
      <c r="AL17" s="91">
        <f>'4'!AF18</f>
        <v>647</v>
      </c>
    </row>
    <row r="18" spans="1:38" ht="51" customHeight="1" x14ac:dyDescent="0.25">
      <c r="A18" s="256" t="s">
        <v>138</v>
      </c>
      <c r="B18" s="139" t="s">
        <v>312</v>
      </c>
      <c r="C18" s="100" t="s">
        <v>335</v>
      </c>
      <c r="D18" s="91"/>
      <c r="E18" s="91">
        <f>L18</f>
        <v>0</v>
      </c>
      <c r="F18" s="91">
        <v>0</v>
      </c>
      <c r="G18" s="91"/>
      <c r="H18" s="91"/>
      <c r="I18" s="91"/>
      <c r="J18" s="91">
        <v>0</v>
      </c>
      <c r="K18" s="91"/>
      <c r="L18" s="91">
        <f>S18</f>
        <v>0</v>
      </c>
      <c r="M18" s="91">
        <v>0</v>
      </c>
      <c r="N18" s="91"/>
      <c r="O18" s="91"/>
      <c r="P18" s="91"/>
      <c r="Q18" s="91">
        <v>0</v>
      </c>
      <c r="R18" s="91"/>
      <c r="S18" s="91">
        <v>0</v>
      </c>
      <c r="T18" s="91">
        <v>0</v>
      </c>
      <c r="U18" s="91"/>
      <c r="V18" s="91"/>
      <c r="W18" s="91"/>
      <c r="X18" s="91">
        <v>0</v>
      </c>
      <c r="Y18" s="91"/>
      <c r="Z18" s="91">
        <f>AG18</f>
        <v>8.1869450000000015</v>
      </c>
      <c r="AA18" s="91">
        <f>AH18</f>
        <v>0.8</v>
      </c>
      <c r="AB18" s="91"/>
      <c r="AC18" s="91"/>
      <c r="AD18" s="91"/>
      <c r="AE18" s="91">
        <f>AL18</f>
        <v>1</v>
      </c>
      <c r="AF18" s="91"/>
      <c r="AG18" s="91">
        <f>'2'!Q15</f>
        <v>8.1869450000000015</v>
      </c>
      <c r="AH18" s="91">
        <f>'4'!AB19</f>
        <v>0.8</v>
      </c>
      <c r="AI18" s="91">
        <f>'4'!AC19</f>
        <v>0</v>
      </c>
      <c r="AJ18" s="91">
        <f>'4'!AD19</f>
        <v>0</v>
      </c>
      <c r="AK18" s="91">
        <f>'4'!AE19</f>
        <v>0</v>
      </c>
      <c r="AL18" s="91">
        <f>'4'!AF19</f>
        <v>1</v>
      </c>
    </row>
    <row r="19" spans="1:38" ht="49.5" customHeight="1" x14ac:dyDescent="0.25">
      <c r="A19" s="256" t="s">
        <v>161</v>
      </c>
      <c r="B19" s="139" t="s">
        <v>240</v>
      </c>
      <c r="C19" s="100"/>
      <c r="D19" s="91"/>
      <c r="E19" s="91">
        <v>0</v>
      </c>
      <c r="F19" s="91"/>
      <c r="G19" s="91"/>
      <c r="H19" s="91"/>
      <c r="I19" s="91"/>
      <c r="J19" s="91">
        <v>0</v>
      </c>
      <c r="K19" s="91"/>
      <c r="L19" s="91">
        <v>0</v>
      </c>
      <c r="M19" s="91"/>
      <c r="N19" s="91"/>
      <c r="O19" s="91"/>
      <c r="P19" s="91"/>
      <c r="Q19" s="91">
        <v>0</v>
      </c>
      <c r="R19" s="91"/>
      <c r="S19" s="91">
        <f>AG19</f>
        <v>0</v>
      </c>
      <c r="T19" s="91"/>
      <c r="U19" s="91"/>
      <c r="V19" s="91"/>
      <c r="W19" s="91"/>
      <c r="X19" s="91">
        <f>AL19</f>
        <v>0</v>
      </c>
      <c r="Y19" s="91"/>
      <c r="Z19" s="91">
        <v>0</v>
      </c>
      <c r="AA19" s="91"/>
      <c r="AB19" s="91"/>
      <c r="AC19" s="91"/>
      <c r="AD19" s="91"/>
      <c r="AE19" s="91">
        <v>0</v>
      </c>
      <c r="AF19" s="91"/>
      <c r="AG19" s="91">
        <f>'2'!Q16</f>
        <v>0</v>
      </c>
      <c r="AH19" s="91">
        <f>'4'!AB20</f>
        <v>0</v>
      </c>
      <c r="AI19" s="91">
        <f>'4'!AC20</f>
        <v>0</v>
      </c>
      <c r="AJ19" s="91">
        <f>'4'!AD20</f>
        <v>0</v>
      </c>
      <c r="AK19" s="91">
        <f>'4'!AE20</f>
        <v>0</v>
      </c>
      <c r="AL19" s="91">
        <f>'4'!AF20</f>
        <v>0</v>
      </c>
    </row>
    <row r="20" spans="1:38" ht="49.5" customHeight="1" x14ac:dyDescent="0.25">
      <c r="A20" s="256" t="s">
        <v>316</v>
      </c>
      <c r="B20" s="139" t="s">
        <v>241</v>
      </c>
      <c r="C20" s="100" t="s">
        <v>337</v>
      </c>
      <c r="D20" s="91"/>
      <c r="E20" s="91">
        <v>0</v>
      </c>
      <c r="F20" s="91"/>
      <c r="G20" s="91"/>
      <c r="H20" s="91"/>
      <c r="I20" s="91"/>
      <c r="J20" s="91">
        <v>0</v>
      </c>
      <c r="K20" s="91"/>
      <c r="L20" s="91">
        <v>0</v>
      </c>
      <c r="M20" s="91"/>
      <c r="N20" s="91"/>
      <c r="O20" s="91"/>
      <c r="P20" s="91"/>
      <c r="Q20" s="91">
        <v>0</v>
      </c>
      <c r="R20" s="91"/>
      <c r="S20" s="91">
        <f t="shared" ref="S20:S21" si="2">AG20</f>
        <v>0</v>
      </c>
      <c r="T20" s="91"/>
      <c r="U20" s="91"/>
      <c r="V20" s="91"/>
      <c r="W20" s="91"/>
      <c r="X20" s="91">
        <f t="shared" ref="X20:X21" si="3">AL20</f>
        <v>0</v>
      </c>
      <c r="Y20" s="91"/>
      <c r="Z20" s="91">
        <v>0</v>
      </c>
      <c r="AA20" s="91"/>
      <c r="AB20" s="91"/>
      <c r="AC20" s="91"/>
      <c r="AD20" s="91"/>
      <c r="AE20" s="91">
        <v>0</v>
      </c>
      <c r="AF20" s="91"/>
      <c r="AG20" s="91">
        <f>'2'!Q17</f>
        <v>0</v>
      </c>
      <c r="AH20" s="91">
        <f>'4'!AB21</f>
        <v>0</v>
      </c>
      <c r="AI20" s="91">
        <f>'4'!AC21</f>
        <v>0</v>
      </c>
      <c r="AJ20" s="91">
        <f>'4'!AD21</f>
        <v>0</v>
      </c>
      <c r="AK20" s="91">
        <f>'4'!AE21</f>
        <v>0</v>
      </c>
      <c r="AL20" s="91">
        <f>'4'!AF21</f>
        <v>0</v>
      </c>
    </row>
    <row r="21" spans="1:38" ht="51" customHeight="1" x14ac:dyDescent="0.25">
      <c r="A21" s="256" t="s">
        <v>330</v>
      </c>
      <c r="B21" s="139" t="s">
        <v>323</v>
      </c>
      <c r="C21" s="100" t="s">
        <v>336</v>
      </c>
      <c r="D21" s="91"/>
      <c r="E21" s="91">
        <v>0</v>
      </c>
      <c r="F21" s="91"/>
      <c r="G21" s="91"/>
      <c r="H21" s="91"/>
      <c r="I21" s="91"/>
      <c r="J21" s="91">
        <v>0</v>
      </c>
      <c r="K21" s="91"/>
      <c r="L21" s="91">
        <v>0</v>
      </c>
      <c r="M21" s="91"/>
      <c r="N21" s="91"/>
      <c r="O21" s="91"/>
      <c r="P21" s="91"/>
      <c r="Q21" s="91">
        <v>0</v>
      </c>
      <c r="R21" s="91"/>
      <c r="S21" s="91">
        <f t="shared" si="2"/>
        <v>0</v>
      </c>
      <c r="T21" s="91"/>
      <c r="U21" s="91"/>
      <c r="V21" s="91"/>
      <c r="W21" s="91"/>
      <c r="X21" s="91">
        <f t="shared" si="3"/>
        <v>0</v>
      </c>
      <c r="Y21" s="91"/>
      <c r="Z21" s="91">
        <v>0</v>
      </c>
      <c r="AA21" s="91"/>
      <c r="AB21" s="91"/>
      <c r="AC21" s="91"/>
      <c r="AD21" s="91"/>
      <c r="AE21" s="91">
        <v>0</v>
      </c>
      <c r="AF21" s="91"/>
      <c r="AG21" s="91">
        <f>'2'!Q18</f>
        <v>0</v>
      </c>
      <c r="AH21" s="91">
        <f>'4'!AB22</f>
        <v>0</v>
      </c>
      <c r="AI21" s="91">
        <f>'4'!AC22</f>
        <v>0</v>
      </c>
      <c r="AJ21" s="91">
        <f>'4'!AD22</f>
        <v>0</v>
      </c>
      <c r="AK21" s="91">
        <f>'4'!AE22</f>
        <v>0</v>
      </c>
      <c r="AL21" s="91">
        <f>'4'!AF22</f>
        <v>0</v>
      </c>
    </row>
    <row r="22" spans="1:38" ht="60" customHeight="1" x14ac:dyDescent="0.25">
      <c r="A22" s="170" t="s">
        <v>255</v>
      </c>
      <c r="B22" s="85" t="s">
        <v>324</v>
      </c>
      <c r="C22" s="171" t="s">
        <v>338</v>
      </c>
      <c r="D22" s="304"/>
      <c r="E22" s="305">
        <f>E23+E25</f>
        <v>0</v>
      </c>
      <c r="F22" s="305">
        <f t="shared" ref="F22:AL22" si="4">F23+F25</f>
        <v>0</v>
      </c>
      <c r="G22" s="305">
        <f t="shared" si="4"/>
        <v>0</v>
      </c>
      <c r="H22" s="305">
        <f t="shared" si="4"/>
        <v>0</v>
      </c>
      <c r="I22" s="305">
        <f t="shared" si="4"/>
        <v>0</v>
      </c>
      <c r="J22" s="305">
        <f t="shared" si="4"/>
        <v>0</v>
      </c>
      <c r="K22" s="305"/>
      <c r="L22" s="305">
        <f t="shared" si="4"/>
        <v>0</v>
      </c>
      <c r="M22" s="305">
        <f t="shared" si="4"/>
        <v>0</v>
      </c>
      <c r="N22" s="305">
        <f t="shared" si="4"/>
        <v>0</v>
      </c>
      <c r="O22" s="305">
        <f t="shared" si="4"/>
        <v>0</v>
      </c>
      <c r="P22" s="305">
        <f t="shared" si="4"/>
        <v>0</v>
      </c>
      <c r="Q22" s="305">
        <f t="shared" si="4"/>
        <v>0</v>
      </c>
      <c r="R22" s="305"/>
      <c r="S22" s="305">
        <f t="shared" si="4"/>
        <v>0</v>
      </c>
      <c r="T22" s="305">
        <f t="shared" si="4"/>
        <v>0</v>
      </c>
      <c r="U22" s="305">
        <f t="shared" si="4"/>
        <v>0</v>
      </c>
      <c r="V22" s="305">
        <f t="shared" si="4"/>
        <v>0</v>
      </c>
      <c r="W22" s="305">
        <f t="shared" si="4"/>
        <v>0</v>
      </c>
      <c r="X22" s="305">
        <f t="shared" si="4"/>
        <v>0</v>
      </c>
      <c r="Y22" s="305"/>
      <c r="Z22" s="305">
        <f t="shared" si="4"/>
        <v>0</v>
      </c>
      <c r="AA22" s="305">
        <f t="shared" si="4"/>
        <v>0</v>
      </c>
      <c r="AB22" s="305">
        <f t="shared" si="4"/>
        <v>0</v>
      </c>
      <c r="AC22" s="305">
        <f t="shared" si="4"/>
        <v>0</v>
      </c>
      <c r="AD22" s="305">
        <f t="shared" si="4"/>
        <v>0</v>
      </c>
      <c r="AE22" s="305">
        <f t="shared" si="4"/>
        <v>0</v>
      </c>
      <c r="AF22" s="305"/>
      <c r="AG22" s="305">
        <f t="shared" si="4"/>
        <v>0</v>
      </c>
      <c r="AH22" s="305">
        <f t="shared" si="4"/>
        <v>0</v>
      </c>
      <c r="AI22" s="305">
        <f t="shared" si="4"/>
        <v>0</v>
      </c>
      <c r="AJ22" s="305">
        <f t="shared" si="4"/>
        <v>0</v>
      </c>
      <c r="AK22" s="305">
        <f t="shared" si="4"/>
        <v>0</v>
      </c>
      <c r="AL22" s="308">
        <f t="shared" si="4"/>
        <v>0</v>
      </c>
    </row>
    <row r="23" spans="1:38" ht="48.75" customHeight="1" x14ac:dyDescent="0.25">
      <c r="A23" s="256" t="s">
        <v>140</v>
      </c>
      <c r="B23" s="268" t="s">
        <v>325</v>
      </c>
      <c r="C23" s="100"/>
      <c r="D23" s="91"/>
      <c r="E23" s="306">
        <f>E24</f>
        <v>0</v>
      </c>
      <c r="F23" s="306">
        <f t="shared" ref="F23:AL23" si="5">F24</f>
        <v>0</v>
      </c>
      <c r="G23" s="306">
        <f t="shared" si="5"/>
        <v>0</v>
      </c>
      <c r="H23" s="306">
        <f t="shared" si="5"/>
        <v>0</v>
      </c>
      <c r="I23" s="306">
        <f t="shared" si="5"/>
        <v>0</v>
      </c>
      <c r="J23" s="306">
        <f t="shared" si="5"/>
        <v>0</v>
      </c>
      <c r="K23" s="306"/>
      <c r="L23" s="306">
        <f t="shared" si="5"/>
        <v>0</v>
      </c>
      <c r="M23" s="306">
        <f t="shared" si="5"/>
        <v>0</v>
      </c>
      <c r="N23" s="306">
        <f t="shared" si="5"/>
        <v>0</v>
      </c>
      <c r="O23" s="306">
        <f t="shared" si="5"/>
        <v>0</v>
      </c>
      <c r="P23" s="306">
        <f t="shared" si="5"/>
        <v>0</v>
      </c>
      <c r="Q23" s="306">
        <f t="shared" si="5"/>
        <v>0</v>
      </c>
      <c r="R23" s="306"/>
      <c r="S23" s="306">
        <f t="shared" si="5"/>
        <v>0</v>
      </c>
      <c r="T23" s="306">
        <f t="shared" si="5"/>
        <v>0</v>
      </c>
      <c r="U23" s="306">
        <f t="shared" si="5"/>
        <v>0</v>
      </c>
      <c r="V23" s="306">
        <f t="shared" si="5"/>
        <v>0</v>
      </c>
      <c r="W23" s="306">
        <f t="shared" si="5"/>
        <v>0</v>
      </c>
      <c r="X23" s="306">
        <f t="shared" si="5"/>
        <v>0</v>
      </c>
      <c r="Y23" s="306"/>
      <c r="Z23" s="306">
        <f t="shared" si="5"/>
        <v>0</v>
      </c>
      <c r="AA23" s="306">
        <f t="shared" si="5"/>
        <v>0</v>
      </c>
      <c r="AB23" s="306">
        <f t="shared" si="5"/>
        <v>0</v>
      </c>
      <c r="AC23" s="306">
        <f t="shared" si="5"/>
        <v>0</v>
      </c>
      <c r="AD23" s="306">
        <f t="shared" si="5"/>
        <v>0</v>
      </c>
      <c r="AE23" s="306">
        <f t="shared" si="5"/>
        <v>0</v>
      </c>
      <c r="AF23" s="306"/>
      <c r="AG23" s="306">
        <f t="shared" si="5"/>
        <v>0</v>
      </c>
      <c r="AH23" s="306">
        <f t="shared" si="5"/>
        <v>0</v>
      </c>
      <c r="AI23" s="306">
        <f t="shared" si="5"/>
        <v>0</v>
      </c>
      <c r="AJ23" s="306">
        <f t="shared" si="5"/>
        <v>0</v>
      </c>
      <c r="AK23" s="306">
        <f t="shared" si="5"/>
        <v>0</v>
      </c>
      <c r="AL23" s="307">
        <f t="shared" si="5"/>
        <v>0</v>
      </c>
    </row>
    <row r="24" spans="1:38" ht="45.75" customHeight="1" x14ac:dyDescent="0.25">
      <c r="A24" s="256" t="s">
        <v>285</v>
      </c>
      <c r="B24" s="139" t="s">
        <v>352</v>
      </c>
      <c r="C24" s="100"/>
      <c r="D24" s="91"/>
      <c r="E24" s="91">
        <v>0</v>
      </c>
      <c r="F24" s="91"/>
      <c r="G24" s="91"/>
      <c r="H24" s="91">
        <v>0</v>
      </c>
      <c r="I24" s="91"/>
      <c r="J24" s="91">
        <v>0</v>
      </c>
      <c r="K24" s="91"/>
      <c r="L24" s="91">
        <v>0</v>
      </c>
      <c r="M24" s="91"/>
      <c r="N24" s="91"/>
      <c r="O24" s="91">
        <v>0</v>
      </c>
      <c r="P24" s="91"/>
      <c r="Q24" s="91">
        <v>0</v>
      </c>
      <c r="R24" s="91"/>
      <c r="S24" s="91">
        <v>0</v>
      </c>
      <c r="T24" s="91"/>
      <c r="U24" s="91"/>
      <c r="V24" s="91">
        <v>0</v>
      </c>
      <c r="W24" s="91"/>
      <c r="X24" s="91">
        <v>0</v>
      </c>
      <c r="Y24" s="91"/>
      <c r="Z24" s="91">
        <v>0</v>
      </c>
      <c r="AA24" s="91"/>
      <c r="AB24" s="91"/>
      <c r="AC24" s="91">
        <v>0</v>
      </c>
      <c r="AD24" s="91"/>
      <c r="AE24" s="91">
        <v>0</v>
      </c>
      <c r="AF24" s="91"/>
      <c r="AG24" s="91">
        <f>'2'!Q21</f>
        <v>0</v>
      </c>
      <c r="AH24" s="91">
        <f>'4'!AB25</f>
        <v>0</v>
      </c>
      <c r="AI24" s="91">
        <f>'4'!AC25</f>
        <v>0</v>
      </c>
      <c r="AJ24" s="91">
        <f>'4'!AD25</f>
        <v>0</v>
      </c>
      <c r="AK24" s="91">
        <f>'4'!AE25</f>
        <v>0</v>
      </c>
      <c r="AL24" s="91">
        <f>'4'!AF25</f>
        <v>0</v>
      </c>
    </row>
    <row r="25" spans="1:38" ht="36.75" customHeight="1" x14ac:dyDescent="0.25">
      <c r="A25" s="256" t="s">
        <v>141</v>
      </c>
      <c r="B25" s="268" t="s">
        <v>326</v>
      </c>
      <c r="C25" s="100"/>
      <c r="D25" s="91"/>
      <c r="E25" s="306">
        <f>E26+E27+E28</f>
        <v>0</v>
      </c>
      <c r="F25" s="306">
        <f t="shared" ref="F25:AL25" si="6">F26+F27+F28</f>
        <v>0</v>
      </c>
      <c r="G25" s="306">
        <f t="shared" si="6"/>
        <v>0</v>
      </c>
      <c r="H25" s="306">
        <f t="shared" si="6"/>
        <v>0</v>
      </c>
      <c r="I25" s="306">
        <f t="shared" si="6"/>
        <v>0</v>
      </c>
      <c r="J25" s="306">
        <f t="shared" si="6"/>
        <v>0</v>
      </c>
      <c r="K25" s="306"/>
      <c r="L25" s="306">
        <f t="shared" si="6"/>
        <v>0</v>
      </c>
      <c r="M25" s="306">
        <f t="shared" si="6"/>
        <v>0</v>
      </c>
      <c r="N25" s="306">
        <f t="shared" si="6"/>
        <v>0</v>
      </c>
      <c r="O25" s="306">
        <f t="shared" si="6"/>
        <v>0</v>
      </c>
      <c r="P25" s="306">
        <f t="shared" si="6"/>
        <v>0</v>
      </c>
      <c r="Q25" s="306">
        <f t="shared" si="6"/>
        <v>0</v>
      </c>
      <c r="R25" s="306"/>
      <c r="S25" s="306">
        <f t="shared" si="6"/>
        <v>0</v>
      </c>
      <c r="T25" s="306">
        <f t="shared" si="6"/>
        <v>0</v>
      </c>
      <c r="U25" s="306">
        <f t="shared" si="6"/>
        <v>0</v>
      </c>
      <c r="V25" s="306">
        <f t="shared" si="6"/>
        <v>0</v>
      </c>
      <c r="W25" s="306">
        <f t="shared" si="6"/>
        <v>0</v>
      </c>
      <c r="X25" s="306">
        <f t="shared" si="6"/>
        <v>0</v>
      </c>
      <c r="Y25" s="306"/>
      <c r="Z25" s="306">
        <f t="shared" si="6"/>
        <v>0</v>
      </c>
      <c r="AA25" s="306">
        <f t="shared" si="6"/>
        <v>0</v>
      </c>
      <c r="AB25" s="306">
        <f t="shared" si="6"/>
        <v>0</v>
      </c>
      <c r="AC25" s="306">
        <f t="shared" si="6"/>
        <v>0</v>
      </c>
      <c r="AD25" s="306">
        <f t="shared" si="6"/>
        <v>0</v>
      </c>
      <c r="AE25" s="306">
        <f t="shared" si="6"/>
        <v>0</v>
      </c>
      <c r="AF25" s="306"/>
      <c r="AG25" s="306">
        <f t="shared" si="6"/>
        <v>0</v>
      </c>
      <c r="AH25" s="306">
        <f t="shared" si="6"/>
        <v>0</v>
      </c>
      <c r="AI25" s="306">
        <f t="shared" si="6"/>
        <v>0</v>
      </c>
      <c r="AJ25" s="306">
        <f t="shared" si="6"/>
        <v>0</v>
      </c>
      <c r="AK25" s="306">
        <f t="shared" si="6"/>
        <v>0</v>
      </c>
      <c r="AL25" s="307">
        <f t="shared" si="6"/>
        <v>0</v>
      </c>
    </row>
    <row r="26" spans="1:38" ht="49.5" customHeight="1" x14ac:dyDescent="0.25">
      <c r="A26" s="256" t="s">
        <v>331</v>
      </c>
      <c r="B26" s="139" t="s">
        <v>327</v>
      </c>
      <c r="C26" s="100"/>
      <c r="D26" s="91"/>
      <c r="E26" s="91">
        <v>0</v>
      </c>
      <c r="F26" s="91">
        <v>0</v>
      </c>
      <c r="G26" s="91"/>
      <c r="H26" s="91"/>
      <c r="I26" s="91"/>
      <c r="J26" s="91">
        <v>0</v>
      </c>
      <c r="K26" s="91"/>
      <c r="L26" s="91">
        <v>0</v>
      </c>
      <c r="M26" s="91">
        <v>0</v>
      </c>
      <c r="N26" s="91"/>
      <c r="O26" s="91"/>
      <c r="P26" s="91"/>
      <c r="Q26" s="91">
        <v>0</v>
      </c>
      <c r="R26" s="91"/>
      <c r="S26" s="91">
        <v>0</v>
      </c>
      <c r="T26" s="91">
        <v>0</v>
      </c>
      <c r="U26" s="91"/>
      <c r="V26" s="91"/>
      <c r="W26" s="91"/>
      <c r="X26" s="91">
        <v>0</v>
      </c>
      <c r="Y26" s="91"/>
      <c r="Z26" s="91">
        <v>0</v>
      </c>
      <c r="AA26" s="91">
        <v>0</v>
      </c>
      <c r="AB26" s="91"/>
      <c r="AC26" s="91"/>
      <c r="AD26" s="91"/>
      <c r="AE26" s="91">
        <v>0</v>
      </c>
      <c r="AF26" s="91"/>
      <c r="AG26" s="91">
        <f>'2'!Q23</f>
        <v>0</v>
      </c>
      <c r="AH26" s="91">
        <f>'4'!AB27</f>
        <v>0</v>
      </c>
      <c r="AI26" s="91">
        <f>'4'!AC27</f>
        <v>0</v>
      </c>
      <c r="AJ26" s="91">
        <f>'4'!AD27</f>
        <v>0</v>
      </c>
      <c r="AK26" s="91">
        <f>'4'!AE27</f>
        <v>0</v>
      </c>
      <c r="AL26" s="91">
        <f>'4'!AF27</f>
        <v>0</v>
      </c>
    </row>
    <row r="27" spans="1:38" ht="51" customHeight="1" x14ac:dyDescent="0.25">
      <c r="A27" s="256" t="s">
        <v>332</v>
      </c>
      <c r="B27" s="139" t="s">
        <v>328</v>
      </c>
      <c r="C27" s="100"/>
      <c r="D27" s="304"/>
      <c r="E27" s="91">
        <v>0</v>
      </c>
      <c r="F27" s="91">
        <v>0</v>
      </c>
      <c r="G27" s="91"/>
      <c r="H27" s="91"/>
      <c r="I27" s="91"/>
      <c r="J27" s="91">
        <v>0</v>
      </c>
      <c r="K27" s="91"/>
      <c r="L27" s="91">
        <v>0</v>
      </c>
      <c r="M27" s="91">
        <v>0</v>
      </c>
      <c r="N27" s="91"/>
      <c r="O27" s="91"/>
      <c r="P27" s="91"/>
      <c r="Q27" s="91">
        <v>0</v>
      </c>
      <c r="R27" s="91"/>
      <c r="S27" s="91">
        <v>0</v>
      </c>
      <c r="T27" s="91">
        <v>0</v>
      </c>
      <c r="U27" s="91"/>
      <c r="V27" s="91"/>
      <c r="W27" s="91"/>
      <c r="X27" s="91">
        <v>0</v>
      </c>
      <c r="Y27" s="91"/>
      <c r="Z27" s="91">
        <v>0</v>
      </c>
      <c r="AA27" s="91">
        <v>0</v>
      </c>
      <c r="AB27" s="91"/>
      <c r="AC27" s="91"/>
      <c r="AD27" s="91"/>
      <c r="AE27" s="91">
        <v>0</v>
      </c>
      <c r="AF27" s="304"/>
      <c r="AG27" s="91">
        <f>'2'!Q24</f>
        <v>0</v>
      </c>
      <c r="AH27" s="91">
        <f>'4'!AB28</f>
        <v>0</v>
      </c>
      <c r="AI27" s="91">
        <f>'4'!AC28</f>
        <v>0</v>
      </c>
      <c r="AJ27" s="91">
        <f>'4'!AD28</f>
        <v>0</v>
      </c>
      <c r="AK27" s="91">
        <f>'4'!AE28</f>
        <v>0</v>
      </c>
      <c r="AL27" s="91">
        <f>'4'!AF28</f>
        <v>0</v>
      </c>
    </row>
    <row r="28" spans="1:38" ht="51" customHeight="1" thickBot="1" x14ac:dyDescent="0.3">
      <c r="A28" s="248" t="s">
        <v>333</v>
      </c>
      <c r="B28" s="195" t="s">
        <v>329</v>
      </c>
      <c r="C28" s="243"/>
      <c r="D28" s="249"/>
      <c r="E28" s="311">
        <v>0</v>
      </c>
      <c r="F28" s="311">
        <v>0</v>
      </c>
      <c r="G28" s="311"/>
      <c r="H28" s="311"/>
      <c r="I28" s="311"/>
      <c r="J28" s="311">
        <v>0</v>
      </c>
      <c r="K28" s="311"/>
      <c r="L28" s="311">
        <v>0</v>
      </c>
      <c r="M28" s="311">
        <v>0</v>
      </c>
      <c r="N28" s="311"/>
      <c r="O28" s="311"/>
      <c r="P28" s="311"/>
      <c r="Q28" s="311">
        <v>0</v>
      </c>
      <c r="R28" s="311"/>
      <c r="S28" s="311">
        <v>0</v>
      </c>
      <c r="T28" s="311">
        <v>0</v>
      </c>
      <c r="U28" s="311"/>
      <c r="V28" s="311"/>
      <c r="W28" s="311"/>
      <c r="X28" s="311">
        <v>0</v>
      </c>
      <c r="Y28" s="311"/>
      <c r="Z28" s="311">
        <v>0</v>
      </c>
      <c r="AA28" s="311">
        <v>0</v>
      </c>
      <c r="AB28" s="311"/>
      <c r="AC28" s="311"/>
      <c r="AD28" s="311"/>
      <c r="AE28" s="311">
        <v>0</v>
      </c>
      <c r="AF28" s="249"/>
      <c r="AG28" s="91">
        <f>'2'!Q25</f>
        <v>0</v>
      </c>
      <c r="AH28" s="91">
        <f>'4'!AB29</f>
        <v>0</v>
      </c>
      <c r="AI28" s="91">
        <f>'4'!AC29</f>
        <v>0</v>
      </c>
      <c r="AJ28" s="91">
        <f>'4'!AD29</f>
        <v>0</v>
      </c>
      <c r="AK28" s="91">
        <f>'4'!AE29</f>
        <v>0</v>
      </c>
      <c r="AL28" s="91">
        <f>'4'!AF29</f>
        <v>0</v>
      </c>
    </row>
    <row r="30" spans="1:38" customFormat="1" x14ac:dyDescent="0.25">
      <c r="A30" s="92"/>
      <c r="B30" s="93" t="s">
        <v>361</v>
      </c>
      <c r="C30" s="93"/>
      <c r="D30" s="93"/>
      <c r="E30" s="93"/>
      <c r="F30" s="93" t="s">
        <v>362</v>
      </c>
      <c r="G30" s="93" t="s">
        <v>362</v>
      </c>
      <c r="H30" s="92"/>
      <c r="I30" s="94"/>
      <c r="J30" s="94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</row>
    <row r="31" spans="1:38" ht="25.5" customHeight="1" x14ac:dyDescent="0.25">
      <c r="A31" s="93"/>
      <c r="B31" s="93"/>
      <c r="C31" s="93"/>
      <c r="D31" s="93"/>
      <c r="E31" s="93"/>
      <c r="F31" s="93"/>
    </row>
    <row r="32" spans="1:38" x14ac:dyDescent="0.25">
      <c r="A32" s="93"/>
      <c r="B32" s="93"/>
      <c r="C32" s="93"/>
      <c r="D32" s="93"/>
      <c r="E32" s="93"/>
      <c r="F32" s="93"/>
    </row>
    <row r="33" spans="1:36" x14ac:dyDescent="0.25">
      <c r="A33" s="93"/>
      <c r="B33" s="93"/>
      <c r="C33" s="93"/>
      <c r="D33" s="93"/>
      <c r="E33" s="93"/>
      <c r="F33" s="93"/>
    </row>
    <row r="34" spans="1:36" x14ac:dyDescent="0.25">
      <c r="A34" s="333" t="s">
        <v>357</v>
      </c>
      <c r="B34" s="333"/>
      <c r="C34" s="333"/>
      <c r="D34" s="333"/>
      <c r="E34" s="92"/>
      <c r="F34" s="92"/>
    </row>
    <row r="35" spans="1:36" x14ac:dyDescent="0.25">
      <c r="AJ35" s="155" t="s">
        <v>32</v>
      </c>
    </row>
  </sheetData>
  <sheetProtection password="C411" sheet="1" formatCells="0" formatColumns="0" formatRows="0" insertColumns="0" insertRows="0" insertHyperlinks="0" deleteColumns="0" deleteRows="0" sort="0" autoFilter="0" pivotTables="0"/>
  <mergeCells count="21">
    <mergeCell ref="L12:Q12"/>
    <mergeCell ref="S12:X12"/>
    <mergeCell ref="Z12:AE12"/>
    <mergeCell ref="AG12:AL12"/>
    <mergeCell ref="A34:D34"/>
    <mergeCell ref="A10:A13"/>
    <mergeCell ref="B10:B13"/>
    <mergeCell ref="C10:C13"/>
    <mergeCell ref="D10:AL10"/>
    <mergeCell ref="D11:J11"/>
    <mergeCell ref="K11:Q11"/>
    <mergeCell ref="R11:X11"/>
    <mergeCell ref="Y11:AE11"/>
    <mergeCell ref="AF11:AL11"/>
    <mergeCell ref="E12:J12"/>
    <mergeCell ref="A9:AL9"/>
    <mergeCell ref="A4:AL4"/>
    <mergeCell ref="A5:AL5"/>
    <mergeCell ref="AG6:AL6"/>
    <mergeCell ref="A7:AL7"/>
    <mergeCell ref="A8:AE8"/>
  </mergeCells>
  <pageMargins left="0.70866141732283472" right="0.70866141732283472" top="0.74803149606299213" bottom="0.74803149606299213" header="0.31496062992125984" footer="0.31496062992125984"/>
  <pageSetup paperSize="8" scale="62" fitToHeight="0" orientation="landscape" r:id="rId1"/>
  <headerFooter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92D050"/>
    <pageSetUpPr fitToPage="1"/>
  </sheetPr>
  <dimension ref="A1:AP35"/>
  <sheetViews>
    <sheetView view="pageBreakPreview" topLeftCell="A4" zoomScale="60" zoomScaleNormal="70" workbookViewId="0">
      <selection activeCell="Q28" sqref="Q28"/>
    </sheetView>
  </sheetViews>
  <sheetFormatPr defaultColWidth="9" defaultRowHeight="15.75" x14ac:dyDescent="0.25"/>
  <cols>
    <col min="1" max="1" width="11.625" style="155" customWidth="1"/>
    <col min="2" max="2" width="35.625" style="155" customWidth="1"/>
    <col min="3" max="3" width="15.375" style="155" customWidth="1"/>
    <col min="4" max="4" width="9.75" style="155" customWidth="1"/>
    <col min="5" max="5" width="10.5" style="155" customWidth="1"/>
    <col min="6" max="6" width="8.875" style="155" customWidth="1"/>
    <col min="7" max="7" width="6" style="155" hidden="1" customWidth="1"/>
    <col min="8" max="8" width="8.125" style="155" customWidth="1"/>
    <col min="9" max="9" width="6" style="155" hidden="1" customWidth="1"/>
    <col min="10" max="10" width="8.5" style="155" customWidth="1"/>
    <col min="11" max="11" width="9.375" style="155" customWidth="1"/>
    <col min="12" max="12" width="9.75" style="155" customWidth="1"/>
    <col min="13" max="13" width="7" style="155" customWidth="1"/>
    <col min="14" max="14" width="6" style="155" hidden="1" customWidth="1"/>
    <col min="15" max="15" width="7.25" style="155" customWidth="1"/>
    <col min="16" max="16" width="6" style="155" hidden="1" customWidth="1"/>
    <col min="17" max="17" width="7.625" style="155" customWidth="1"/>
    <col min="18" max="19" width="9.5" style="155" customWidth="1"/>
    <col min="20" max="20" width="8.5" style="155" customWidth="1"/>
    <col min="21" max="21" width="8.5" style="155" hidden="1" customWidth="1"/>
    <col min="22" max="22" width="8.5" style="155" customWidth="1"/>
    <col min="23" max="23" width="6" style="155" hidden="1" customWidth="1"/>
    <col min="24" max="24" width="11.125" style="155" customWidth="1"/>
    <col min="25" max="25" width="11" style="155" customWidth="1"/>
    <col min="26" max="26" width="7.875" style="155" customWidth="1"/>
    <col min="27" max="27" width="7.625" style="155" customWidth="1"/>
    <col min="28" max="28" width="6" style="155" hidden="1" customWidth="1"/>
    <col min="29" max="29" width="7.625" style="155" customWidth="1"/>
    <col min="30" max="30" width="6" style="155" hidden="1" customWidth="1"/>
    <col min="31" max="31" width="10.25" style="155" customWidth="1"/>
    <col min="32" max="32" width="10.5" style="155" customWidth="1"/>
    <col min="33" max="33" width="11.125" style="155" customWidth="1"/>
    <col min="34" max="34" width="8.75" style="155" customWidth="1"/>
    <col min="35" max="35" width="6" style="155" hidden="1" customWidth="1"/>
    <col min="36" max="36" width="10.375" style="155" customWidth="1"/>
    <col min="37" max="37" width="6" style="155" hidden="1" customWidth="1"/>
    <col min="38" max="38" width="10.375" style="155" customWidth="1"/>
    <col min="39" max="39" width="3.5" style="155" customWidth="1"/>
    <col min="40" max="40" width="5.75" style="19" customWidth="1"/>
    <col min="41" max="41" width="16.125" style="19" customWidth="1"/>
    <col min="42" max="42" width="21.25" style="19" customWidth="1"/>
    <col min="43" max="43" width="12.625" style="19" customWidth="1"/>
    <col min="44" max="44" width="22.375" style="19" customWidth="1"/>
    <col min="45" max="45" width="10.875" style="19" customWidth="1"/>
    <col min="46" max="46" width="17.375" style="19" customWidth="1"/>
    <col min="47" max="48" width="4.125" style="19" customWidth="1"/>
    <col min="49" max="49" width="3.75" style="19" customWidth="1"/>
    <col min="50" max="50" width="3.875" style="19" customWidth="1"/>
    <col min="51" max="51" width="4.5" style="19" customWidth="1"/>
    <col min="52" max="52" width="5" style="19" customWidth="1"/>
    <col min="53" max="53" width="5.5" style="19" customWidth="1"/>
    <col min="54" max="54" width="5.75" style="19" customWidth="1"/>
    <col min="55" max="55" width="5.5" style="19" customWidth="1"/>
    <col min="56" max="57" width="5" style="19" customWidth="1"/>
    <col min="58" max="58" width="12.875" style="19" customWidth="1"/>
    <col min="59" max="68" width="5" style="19" customWidth="1"/>
    <col min="69" max="16384" width="9" style="19"/>
  </cols>
  <sheetData>
    <row r="1" spans="1:42" ht="18.75" x14ac:dyDescent="0.25">
      <c r="AL1" s="29" t="s">
        <v>374</v>
      </c>
    </row>
    <row r="2" spans="1:42" ht="22.5" x14ac:dyDescent="0.3">
      <c r="AL2" s="30" t="s">
        <v>213</v>
      </c>
    </row>
    <row r="3" spans="1:42" ht="18.75" x14ac:dyDescent="0.3">
      <c r="AL3" s="30"/>
    </row>
    <row r="4" spans="1:42" ht="18.75" x14ac:dyDescent="0.3">
      <c r="A4" s="444" t="s">
        <v>270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4"/>
      <c r="AA4" s="444"/>
      <c r="AB4" s="444"/>
      <c r="AC4" s="444"/>
      <c r="AD4" s="444"/>
      <c r="AE4" s="444"/>
      <c r="AF4" s="444"/>
      <c r="AG4" s="444"/>
      <c r="AH4" s="444"/>
      <c r="AI4" s="444"/>
      <c r="AJ4" s="444"/>
      <c r="AK4" s="444"/>
      <c r="AL4" s="444"/>
    </row>
    <row r="5" spans="1:42" ht="30" customHeight="1" x14ac:dyDescent="0.3">
      <c r="A5" s="443" t="s">
        <v>372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3"/>
      <c r="AH5" s="443"/>
      <c r="AI5" s="443"/>
      <c r="AJ5" s="443"/>
      <c r="AK5" s="443"/>
      <c r="AL5" s="443"/>
    </row>
    <row r="6" spans="1:42" ht="18.75" x14ac:dyDescent="0.3">
      <c r="A6" s="258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448" t="s">
        <v>311</v>
      </c>
      <c r="AH6" s="448"/>
      <c r="AI6" s="448"/>
      <c r="AJ6" s="448"/>
      <c r="AK6" s="448"/>
      <c r="AL6" s="448"/>
    </row>
    <row r="7" spans="1:42" ht="18.75" x14ac:dyDescent="0.25">
      <c r="A7" s="445" t="s">
        <v>307</v>
      </c>
      <c r="B7" s="445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5"/>
      <c r="AA7" s="445"/>
      <c r="AB7" s="445"/>
      <c r="AC7" s="445"/>
      <c r="AD7" s="445"/>
      <c r="AE7" s="445"/>
      <c r="AF7" s="445"/>
      <c r="AG7" s="445"/>
      <c r="AH7" s="445"/>
      <c r="AI7" s="445"/>
      <c r="AJ7" s="445"/>
      <c r="AK7" s="445"/>
      <c r="AL7" s="445"/>
      <c r="AM7" s="31"/>
      <c r="AN7" s="15"/>
      <c r="AO7" s="15"/>
      <c r="AP7" s="15"/>
    </row>
    <row r="8" spans="1:42" x14ac:dyDescent="0.25">
      <c r="A8" s="449" t="s">
        <v>248</v>
      </c>
      <c r="B8" s="449"/>
      <c r="C8" s="449"/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49"/>
      <c r="O8" s="449"/>
      <c r="P8" s="449"/>
      <c r="Q8" s="449"/>
      <c r="R8" s="449"/>
      <c r="S8" s="449"/>
      <c r="T8" s="449"/>
      <c r="U8" s="449"/>
      <c r="V8" s="449"/>
      <c r="W8" s="449"/>
      <c r="X8" s="449"/>
      <c r="Y8" s="449"/>
      <c r="Z8" s="449"/>
      <c r="AA8" s="449"/>
      <c r="AB8" s="449"/>
      <c r="AC8" s="449"/>
      <c r="AD8" s="449"/>
      <c r="AE8" s="449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6"/>
    </row>
    <row r="9" spans="1:42" ht="19.5" customHeight="1" thickBot="1" x14ac:dyDescent="0.3">
      <c r="A9" s="431"/>
      <c r="B9" s="431"/>
      <c r="C9" s="431"/>
      <c r="D9" s="431"/>
      <c r="E9" s="431"/>
      <c r="F9" s="431"/>
      <c r="G9" s="431"/>
      <c r="H9" s="431"/>
      <c r="I9" s="431"/>
      <c r="J9" s="431"/>
      <c r="K9" s="431"/>
      <c r="L9" s="431"/>
      <c r="M9" s="431"/>
      <c r="N9" s="431"/>
      <c r="O9" s="431"/>
      <c r="P9" s="431"/>
      <c r="Q9" s="431"/>
      <c r="R9" s="431"/>
      <c r="S9" s="431"/>
      <c r="T9" s="431"/>
      <c r="U9" s="431"/>
      <c r="V9" s="431"/>
      <c r="W9" s="431"/>
      <c r="X9" s="431"/>
      <c r="Y9" s="431"/>
      <c r="Z9" s="431"/>
      <c r="AA9" s="431"/>
      <c r="AB9" s="431"/>
      <c r="AC9" s="431"/>
      <c r="AD9" s="431"/>
      <c r="AE9" s="431"/>
      <c r="AF9" s="431"/>
      <c r="AG9" s="431"/>
      <c r="AH9" s="431"/>
      <c r="AI9" s="431"/>
      <c r="AJ9" s="431"/>
      <c r="AK9" s="431"/>
      <c r="AL9" s="431"/>
      <c r="AM9" s="2"/>
      <c r="AN9" s="2"/>
      <c r="AO9" s="2"/>
    </row>
    <row r="10" spans="1:42" ht="19.5" customHeight="1" x14ac:dyDescent="0.25">
      <c r="A10" s="435" t="s">
        <v>55</v>
      </c>
      <c r="B10" s="421" t="s">
        <v>19</v>
      </c>
      <c r="C10" s="421" t="s">
        <v>1</v>
      </c>
      <c r="D10" s="446" t="s">
        <v>119</v>
      </c>
      <c r="E10" s="446"/>
      <c r="F10" s="446"/>
      <c r="G10" s="446"/>
      <c r="H10" s="446"/>
      <c r="I10" s="446"/>
      <c r="J10" s="446"/>
      <c r="K10" s="446"/>
      <c r="L10" s="446"/>
      <c r="M10" s="446"/>
      <c r="N10" s="446"/>
      <c r="O10" s="446"/>
      <c r="P10" s="446"/>
      <c r="Q10" s="446"/>
      <c r="R10" s="446"/>
      <c r="S10" s="446"/>
      <c r="T10" s="446"/>
      <c r="U10" s="446"/>
      <c r="V10" s="446"/>
      <c r="W10" s="446"/>
      <c r="X10" s="446"/>
      <c r="Y10" s="446"/>
      <c r="Z10" s="446"/>
      <c r="AA10" s="446"/>
      <c r="AB10" s="446"/>
      <c r="AC10" s="446"/>
      <c r="AD10" s="446"/>
      <c r="AE10" s="446"/>
      <c r="AF10" s="446"/>
      <c r="AG10" s="446"/>
      <c r="AH10" s="446"/>
      <c r="AI10" s="446"/>
      <c r="AJ10" s="446"/>
      <c r="AK10" s="446"/>
      <c r="AL10" s="447"/>
      <c r="AM10" s="33"/>
      <c r="AN10" s="4"/>
      <c r="AO10" s="4"/>
    </row>
    <row r="11" spans="1:42" ht="43.5" customHeight="1" x14ac:dyDescent="0.25">
      <c r="A11" s="436"/>
      <c r="B11" s="418"/>
      <c r="C11" s="418"/>
      <c r="D11" s="419" t="s">
        <v>2</v>
      </c>
      <c r="E11" s="419"/>
      <c r="F11" s="419"/>
      <c r="G11" s="419"/>
      <c r="H11" s="419"/>
      <c r="I11" s="419"/>
      <c r="J11" s="419"/>
      <c r="K11" s="419" t="s">
        <v>3</v>
      </c>
      <c r="L11" s="419"/>
      <c r="M11" s="419"/>
      <c r="N11" s="419"/>
      <c r="O11" s="419"/>
      <c r="P11" s="419"/>
      <c r="Q11" s="419"/>
      <c r="R11" s="419" t="s">
        <v>4</v>
      </c>
      <c r="S11" s="419"/>
      <c r="T11" s="419"/>
      <c r="U11" s="419"/>
      <c r="V11" s="419"/>
      <c r="W11" s="419"/>
      <c r="X11" s="419"/>
      <c r="Y11" s="419" t="s">
        <v>5</v>
      </c>
      <c r="Z11" s="419"/>
      <c r="AA11" s="419"/>
      <c r="AB11" s="419"/>
      <c r="AC11" s="419"/>
      <c r="AD11" s="419"/>
      <c r="AE11" s="419"/>
      <c r="AF11" s="418" t="s">
        <v>120</v>
      </c>
      <c r="AG11" s="418"/>
      <c r="AH11" s="418"/>
      <c r="AI11" s="418"/>
      <c r="AJ11" s="418"/>
      <c r="AK11" s="418"/>
      <c r="AL11" s="420"/>
      <c r="AM11" s="33"/>
      <c r="AN11" s="4"/>
      <c r="AO11" s="4"/>
      <c r="AP11" s="4"/>
    </row>
    <row r="12" spans="1:42" ht="43.5" customHeight="1" x14ac:dyDescent="0.25">
      <c r="A12" s="436"/>
      <c r="B12" s="418"/>
      <c r="C12" s="418"/>
      <c r="D12" s="265" t="s">
        <v>28</v>
      </c>
      <c r="E12" s="419" t="s">
        <v>27</v>
      </c>
      <c r="F12" s="419"/>
      <c r="G12" s="419"/>
      <c r="H12" s="419"/>
      <c r="I12" s="419"/>
      <c r="J12" s="419"/>
      <c r="K12" s="265" t="s">
        <v>28</v>
      </c>
      <c r="L12" s="419" t="s">
        <v>27</v>
      </c>
      <c r="M12" s="419"/>
      <c r="N12" s="419"/>
      <c r="O12" s="419"/>
      <c r="P12" s="419"/>
      <c r="Q12" s="419"/>
      <c r="R12" s="265" t="s">
        <v>28</v>
      </c>
      <c r="S12" s="419" t="s">
        <v>27</v>
      </c>
      <c r="T12" s="419"/>
      <c r="U12" s="419"/>
      <c r="V12" s="419"/>
      <c r="W12" s="419"/>
      <c r="X12" s="419"/>
      <c r="Y12" s="265" t="s">
        <v>28</v>
      </c>
      <c r="Z12" s="419" t="s">
        <v>27</v>
      </c>
      <c r="AA12" s="419"/>
      <c r="AB12" s="419"/>
      <c r="AC12" s="419"/>
      <c r="AD12" s="419"/>
      <c r="AE12" s="419"/>
      <c r="AF12" s="265" t="s">
        <v>28</v>
      </c>
      <c r="AG12" s="419" t="s">
        <v>27</v>
      </c>
      <c r="AH12" s="419"/>
      <c r="AI12" s="419"/>
      <c r="AJ12" s="419"/>
      <c r="AK12" s="419"/>
      <c r="AL12" s="442"/>
    </row>
    <row r="13" spans="1:42" ht="76.5" customHeight="1" x14ac:dyDescent="0.25">
      <c r="A13" s="437"/>
      <c r="B13" s="418"/>
      <c r="C13" s="418"/>
      <c r="D13" s="257" t="s">
        <v>13</v>
      </c>
      <c r="E13" s="257" t="s">
        <v>13</v>
      </c>
      <c r="F13" s="267" t="s">
        <v>215</v>
      </c>
      <c r="G13" s="267" t="s">
        <v>216</v>
      </c>
      <c r="H13" s="267" t="s">
        <v>217</v>
      </c>
      <c r="I13" s="267" t="s">
        <v>218</v>
      </c>
      <c r="J13" s="267" t="s">
        <v>230</v>
      </c>
      <c r="K13" s="257" t="s">
        <v>13</v>
      </c>
      <c r="L13" s="257" t="s">
        <v>13</v>
      </c>
      <c r="M13" s="267" t="s">
        <v>215</v>
      </c>
      <c r="N13" s="267" t="s">
        <v>216</v>
      </c>
      <c r="O13" s="267" t="s">
        <v>217</v>
      </c>
      <c r="P13" s="267" t="s">
        <v>218</v>
      </c>
      <c r="Q13" s="267" t="s">
        <v>230</v>
      </c>
      <c r="R13" s="257" t="s">
        <v>13</v>
      </c>
      <c r="S13" s="257" t="s">
        <v>13</v>
      </c>
      <c r="T13" s="267" t="s">
        <v>215</v>
      </c>
      <c r="U13" s="267" t="s">
        <v>216</v>
      </c>
      <c r="V13" s="267" t="s">
        <v>217</v>
      </c>
      <c r="W13" s="267" t="s">
        <v>218</v>
      </c>
      <c r="X13" s="267" t="s">
        <v>230</v>
      </c>
      <c r="Y13" s="257" t="s">
        <v>13</v>
      </c>
      <c r="Z13" s="257" t="s">
        <v>13</v>
      </c>
      <c r="AA13" s="267" t="s">
        <v>215</v>
      </c>
      <c r="AB13" s="267" t="s">
        <v>216</v>
      </c>
      <c r="AC13" s="267" t="s">
        <v>217</v>
      </c>
      <c r="AD13" s="267" t="s">
        <v>218</v>
      </c>
      <c r="AE13" s="267" t="s">
        <v>230</v>
      </c>
      <c r="AF13" s="257" t="s">
        <v>13</v>
      </c>
      <c r="AG13" s="257" t="s">
        <v>13</v>
      </c>
      <c r="AH13" s="267" t="s">
        <v>215</v>
      </c>
      <c r="AI13" s="267" t="s">
        <v>216</v>
      </c>
      <c r="AJ13" s="267" t="s">
        <v>217</v>
      </c>
      <c r="AK13" s="267" t="s">
        <v>218</v>
      </c>
      <c r="AL13" s="75" t="s">
        <v>230</v>
      </c>
    </row>
    <row r="14" spans="1:42" ht="16.5" thickBot="1" x14ac:dyDescent="0.3">
      <c r="A14" s="196">
        <v>1</v>
      </c>
      <c r="B14" s="197">
        <v>2</v>
      </c>
      <c r="C14" s="197">
        <v>3</v>
      </c>
      <c r="D14" s="198" t="s">
        <v>38</v>
      </c>
      <c r="E14" s="198" t="s">
        <v>39</v>
      </c>
      <c r="F14" s="198" t="s">
        <v>40</v>
      </c>
      <c r="G14" s="198" t="s">
        <v>41</v>
      </c>
      <c r="H14" s="198" t="s">
        <v>42</v>
      </c>
      <c r="I14" s="198" t="s">
        <v>43</v>
      </c>
      <c r="J14" s="198" t="s">
        <v>59</v>
      </c>
      <c r="K14" s="198" t="s">
        <v>60</v>
      </c>
      <c r="L14" s="198" t="s">
        <v>61</v>
      </c>
      <c r="M14" s="198" t="s">
        <v>62</v>
      </c>
      <c r="N14" s="198" t="s">
        <v>63</v>
      </c>
      <c r="O14" s="198" t="s">
        <v>64</v>
      </c>
      <c r="P14" s="198" t="s">
        <v>65</v>
      </c>
      <c r="Q14" s="198" t="s">
        <v>66</v>
      </c>
      <c r="R14" s="198" t="s">
        <v>67</v>
      </c>
      <c r="S14" s="198" t="s">
        <v>68</v>
      </c>
      <c r="T14" s="198" t="s">
        <v>69</v>
      </c>
      <c r="U14" s="198" t="s">
        <v>70</v>
      </c>
      <c r="V14" s="198" t="s">
        <v>71</v>
      </c>
      <c r="W14" s="198" t="s">
        <v>72</v>
      </c>
      <c r="X14" s="198" t="s">
        <v>110</v>
      </c>
      <c r="Y14" s="198" t="s">
        <v>73</v>
      </c>
      <c r="Z14" s="198" t="s">
        <v>74</v>
      </c>
      <c r="AA14" s="198" t="s">
        <v>75</v>
      </c>
      <c r="AB14" s="198" t="s">
        <v>76</v>
      </c>
      <c r="AC14" s="198" t="s">
        <v>77</v>
      </c>
      <c r="AD14" s="198" t="s">
        <v>78</v>
      </c>
      <c r="AE14" s="198" t="s">
        <v>111</v>
      </c>
      <c r="AF14" s="198" t="s">
        <v>33</v>
      </c>
      <c r="AG14" s="198" t="s">
        <v>36</v>
      </c>
      <c r="AH14" s="198" t="s">
        <v>46</v>
      </c>
      <c r="AI14" s="198" t="s">
        <v>47</v>
      </c>
      <c r="AJ14" s="198" t="s">
        <v>48</v>
      </c>
      <c r="AK14" s="198" t="s">
        <v>49</v>
      </c>
      <c r="AL14" s="199" t="s">
        <v>50</v>
      </c>
    </row>
    <row r="15" spans="1:42" ht="64.5" customHeight="1" x14ac:dyDescent="0.25">
      <c r="A15" s="221"/>
      <c r="B15" s="251" t="s">
        <v>238</v>
      </c>
      <c r="C15" s="222"/>
      <c r="D15" s="252"/>
      <c r="E15" s="309">
        <f>E16+E22</f>
        <v>4.7921093749999999</v>
      </c>
      <c r="F15" s="309">
        <f t="shared" ref="F15:AL15" si="0">F16+F22</f>
        <v>0</v>
      </c>
      <c r="G15" s="309">
        <f t="shared" si="0"/>
        <v>0</v>
      </c>
      <c r="H15" s="309">
        <f t="shared" si="0"/>
        <v>0</v>
      </c>
      <c r="I15" s="309">
        <f t="shared" si="0"/>
        <v>0</v>
      </c>
      <c r="J15" s="309">
        <f t="shared" si="0"/>
        <v>87.25</v>
      </c>
      <c r="K15" s="309"/>
      <c r="L15" s="309">
        <f t="shared" si="0"/>
        <v>7.9868489583333337</v>
      </c>
      <c r="M15" s="309">
        <f t="shared" si="0"/>
        <v>0</v>
      </c>
      <c r="N15" s="309">
        <f t="shared" si="0"/>
        <v>0</v>
      </c>
      <c r="O15" s="309">
        <f t="shared" si="0"/>
        <v>0</v>
      </c>
      <c r="P15" s="309">
        <f t="shared" si="0"/>
        <v>0</v>
      </c>
      <c r="Q15" s="309">
        <f t="shared" si="0"/>
        <v>144.75</v>
      </c>
      <c r="R15" s="309"/>
      <c r="S15" s="309">
        <f t="shared" si="0"/>
        <v>15.730718750000001</v>
      </c>
      <c r="T15" s="309">
        <f t="shared" si="0"/>
        <v>0</v>
      </c>
      <c r="U15" s="309">
        <f t="shared" si="0"/>
        <v>0</v>
      </c>
      <c r="V15" s="309">
        <f t="shared" si="0"/>
        <v>0</v>
      </c>
      <c r="W15" s="309">
        <f t="shared" si="0"/>
        <v>0</v>
      </c>
      <c r="X15" s="309">
        <f t="shared" si="0"/>
        <v>174.5</v>
      </c>
      <c r="Y15" s="309"/>
      <c r="Z15" s="309">
        <f t="shared" si="0"/>
        <v>21.092560416666664</v>
      </c>
      <c r="AA15" s="309">
        <f t="shared" si="0"/>
        <v>0.8</v>
      </c>
      <c r="AB15" s="309">
        <f t="shared" si="0"/>
        <v>0</v>
      </c>
      <c r="AC15" s="309">
        <f t="shared" si="0"/>
        <v>0</v>
      </c>
      <c r="AD15" s="309">
        <f t="shared" si="0"/>
        <v>0</v>
      </c>
      <c r="AE15" s="309">
        <f t="shared" si="0"/>
        <v>173.5</v>
      </c>
      <c r="AF15" s="309"/>
      <c r="AG15" s="309">
        <f t="shared" si="0"/>
        <v>49.602237500000001</v>
      </c>
      <c r="AH15" s="309">
        <f t="shared" si="0"/>
        <v>0.8</v>
      </c>
      <c r="AI15" s="309">
        <f t="shared" si="0"/>
        <v>0</v>
      </c>
      <c r="AJ15" s="309">
        <f t="shared" si="0"/>
        <v>0</v>
      </c>
      <c r="AK15" s="309">
        <f t="shared" si="0"/>
        <v>0</v>
      </c>
      <c r="AL15" s="310">
        <f t="shared" si="0"/>
        <v>577</v>
      </c>
    </row>
    <row r="16" spans="1:42" ht="60.75" customHeight="1" x14ac:dyDescent="0.25">
      <c r="A16" s="256">
        <v>1</v>
      </c>
      <c r="B16" s="81" t="s">
        <v>239</v>
      </c>
      <c r="C16" s="100"/>
      <c r="D16" s="91"/>
      <c r="E16" s="306">
        <f>E17+E18+E19+E21</f>
        <v>4.7921093749999999</v>
      </c>
      <c r="F16" s="306">
        <f t="shared" ref="F16:AL16" si="1">F17+F18+F19+F21</f>
        <v>0</v>
      </c>
      <c r="G16" s="306">
        <f t="shared" si="1"/>
        <v>0</v>
      </c>
      <c r="H16" s="306">
        <f t="shared" si="1"/>
        <v>0</v>
      </c>
      <c r="I16" s="306">
        <f t="shared" si="1"/>
        <v>0</v>
      </c>
      <c r="J16" s="306">
        <f t="shared" si="1"/>
        <v>87.25</v>
      </c>
      <c r="K16" s="306"/>
      <c r="L16" s="306">
        <f t="shared" si="1"/>
        <v>7.9868489583333337</v>
      </c>
      <c r="M16" s="306">
        <f t="shared" si="1"/>
        <v>0</v>
      </c>
      <c r="N16" s="306">
        <f t="shared" si="1"/>
        <v>0</v>
      </c>
      <c r="O16" s="306">
        <f t="shared" si="1"/>
        <v>0</v>
      </c>
      <c r="P16" s="306">
        <f t="shared" si="1"/>
        <v>0</v>
      </c>
      <c r="Q16" s="306">
        <f t="shared" si="1"/>
        <v>144.75</v>
      </c>
      <c r="R16" s="306"/>
      <c r="S16" s="306">
        <f t="shared" si="1"/>
        <v>15.730718750000001</v>
      </c>
      <c r="T16" s="306">
        <f t="shared" si="1"/>
        <v>0</v>
      </c>
      <c r="U16" s="306">
        <f t="shared" si="1"/>
        <v>0</v>
      </c>
      <c r="V16" s="306">
        <f t="shared" si="1"/>
        <v>0</v>
      </c>
      <c r="W16" s="306">
        <f t="shared" si="1"/>
        <v>0</v>
      </c>
      <c r="X16" s="306">
        <f t="shared" si="1"/>
        <v>174.5</v>
      </c>
      <c r="Y16" s="306"/>
      <c r="Z16" s="306">
        <f t="shared" si="1"/>
        <v>21.092560416666664</v>
      </c>
      <c r="AA16" s="306">
        <f t="shared" si="1"/>
        <v>0.8</v>
      </c>
      <c r="AB16" s="306">
        <f t="shared" si="1"/>
        <v>0</v>
      </c>
      <c r="AC16" s="306">
        <f t="shared" si="1"/>
        <v>0</v>
      </c>
      <c r="AD16" s="306">
        <f t="shared" si="1"/>
        <v>0</v>
      </c>
      <c r="AE16" s="306">
        <f t="shared" si="1"/>
        <v>173.5</v>
      </c>
      <c r="AF16" s="306"/>
      <c r="AG16" s="306">
        <f t="shared" si="1"/>
        <v>49.602237500000001</v>
      </c>
      <c r="AH16" s="306">
        <f t="shared" si="1"/>
        <v>0.8</v>
      </c>
      <c r="AI16" s="306">
        <f t="shared" si="1"/>
        <v>0</v>
      </c>
      <c r="AJ16" s="306">
        <f t="shared" si="1"/>
        <v>0</v>
      </c>
      <c r="AK16" s="306">
        <f t="shared" si="1"/>
        <v>0</v>
      </c>
      <c r="AL16" s="307">
        <f t="shared" si="1"/>
        <v>577</v>
      </c>
    </row>
    <row r="17" spans="1:38" ht="48.75" customHeight="1" x14ac:dyDescent="0.25">
      <c r="A17" s="256" t="s">
        <v>133</v>
      </c>
      <c r="B17" s="139" t="s">
        <v>306</v>
      </c>
      <c r="C17" s="100" t="s">
        <v>334</v>
      </c>
      <c r="D17" s="91"/>
      <c r="E17" s="91">
        <f>AG17*0.15</f>
        <v>4.7921093749999999</v>
      </c>
      <c r="F17" s="91"/>
      <c r="G17" s="91"/>
      <c r="H17" s="91"/>
      <c r="I17" s="91"/>
      <c r="J17" s="242">
        <f>AL17*0.15</f>
        <v>86.25</v>
      </c>
      <c r="K17" s="91"/>
      <c r="L17" s="91">
        <f>AG17*0.25</f>
        <v>7.9868489583333337</v>
      </c>
      <c r="M17" s="91"/>
      <c r="N17" s="91"/>
      <c r="O17" s="91"/>
      <c r="P17" s="91"/>
      <c r="Q17" s="242">
        <f>AL17*0.25</f>
        <v>143.75</v>
      </c>
      <c r="R17" s="91"/>
      <c r="S17" s="91">
        <f>AG17*0.3</f>
        <v>9.5842187499999998</v>
      </c>
      <c r="T17" s="91"/>
      <c r="U17" s="91"/>
      <c r="V17" s="91"/>
      <c r="W17" s="91"/>
      <c r="X17" s="242">
        <f>AL17*0.3</f>
        <v>172.5</v>
      </c>
      <c r="Y17" s="91"/>
      <c r="Z17" s="91">
        <f>AG17*0.3</f>
        <v>9.5842187499999998</v>
      </c>
      <c r="AA17" s="91"/>
      <c r="AB17" s="91"/>
      <c r="AC17" s="91"/>
      <c r="AD17" s="91"/>
      <c r="AE17" s="242">
        <f>AL17*0.3</f>
        <v>172.5</v>
      </c>
      <c r="AF17" s="91"/>
      <c r="AG17" s="91">
        <f>'2'!R14</f>
        <v>31.947395833333335</v>
      </c>
      <c r="AH17" s="91">
        <f>'4'!AI18</f>
        <v>0</v>
      </c>
      <c r="AI17" s="91"/>
      <c r="AJ17" s="91">
        <f>'4'!AK18</f>
        <v>0</v>
      </c>
      <c r="AK17" s="91">
        <f>'4'!AL18</f>
        <v>0</v>
      </c>
      <c r="AL17" s="102">
        <f>'4'!AM18</f>
        <v>575</v>
      </c>
    </row>
    <row r="18" spans="1:38" ht="51" customHeight="1" x14ac:dyDescent="0.25">
      <c r="A18" s="256" t="s">
        <v>138</v>
      </c>
      <c r="B18" s="139" t="s">
        <v>312</v>
      </c>
      <c r="C18" s="100" t="s">
        <v>335</v>
      </c>
      <c r="D18" s="91"/>
      <c r="E18" s="91">
        <f>L18</f>
        <v>0</v>
      </c>
      <c r="F18" s="91">
        <v>0</v>
      </c>
      <c r="G18" s="91"/>
      <c r="H18" s="91"/>
      <c r="I18" s="91"/>
      <c r="J18" s="91">
        <f>Q18</f>
        <v>1</v>
      </c>
      <c r="K18" s="91"/>
      <c r="L18" s="91">
        <f>S18</f>
        <v>0</v>
      </c>
      <c r="M18" s="91">
        <v>0</v>
      </c>
      <c r="N18" s="91"/>
      <c r="O18" s="91"/>
      <c r="P18" s="91"/>
      <c r="Q18" s="91">
        <f>X18</f>
        <v>1</v>
      </c>
      <c r="R18" s="91"/>
      <c r="S18" s="91">
        <v>0</v>
      </c>
      <c r="T18" s="91">
        <v>0</v>
      </c>
      <c r="U18" s="91"/>
      <c r="V18" s="91"/>
      <c r="W18" s="91"/>
      <c r="X18" s="91">
        <f>AL18</f>
        <v>1</v>
      </c>
      <c r="Y18" s="91"/>
      <c r="Z18" s="91">
        <f>AG18</f>
        <v>11.508341666666666</v>
      </c>
      <c r="AA18" s="91">
        <f>AH18</f>
        <v>0.8</v>
      </c>
      <c r="AB18" s="91"/>
      <c r="AC18" s="91"/>
      <c r="AD18" s="91"/>
      <c r="AE18" s="91">
        <f>AL18</f>
        <v>1</v>
      </c>
      <c r="AF18" s="91"/>
      <c r="AG18" s="91">
        <f>'2'!R15</f>
        <v>11.508341666666666</v>
      </c>
      <c r="AH18" s="91">
        <f>'4'!AI19</f>
        <v>0.8</v>
      </c>
      <c r="AI18" s="91"/>
      <c r="AJ18" s="91">
        <f>'4'!AK19</f>
        <v>0</v>
      </c>
      <c r="AK18" s="91">
        <f>'4'!AL19</f>
        <v>0</v>
      </c>
      <c r="AL18" s="102">
        <f>'4'!AM19</f>
        <v>1</v>
      </c>
    </row>
    <row r="19" spans="1:38" ht="49.5" customHeight="1" x14ac:dyDescent="0.25">
      <c r="A19" s="256" t="s">
        <v>161</v>
      </c>
      <c r="B19" s="139" t="s">
        <v>240</v>
      </c>
      <c r="C19" s="100"/>
      <c r="D19" s="91"/>
      <c r="E19" s="91">
        <v>0</v>
      </c>
      <c r="F19" s="91"/>
      <c r="G19" s="91"/>
      <c r="H19" s="91"/>
      <c r="I19" s="91"/>
      <c r="J19" s="91">
        <v>0</v>
      </c>
      <c r="K19" s="91"/>
      <c r="L19" s="91">
        <v>0</v>
      </c>
      <c r="M19" s="91"/>
      <c r="N19" s="91"/>
      <c r="O19" s="91"/>
      <c r="P19" s="91"/>
      <c r="Q19" s="91">
        <v>0</v>
      </c>
      <c r="R19" s="91"/>
      <c r="S19" s="91">
        <f>AG19</f>
        <v>6.1465000000000005</v>
      </c>
      <c r="T19" s="91"/>
      <c r="U19" s="91"/>
      <c r="V19" s="91"/>
      <c r="W19" s="91"/>
      <c r="X19" s="91">
        <f>AL19</f>
        <v>1</v>
      </c>
      <c r="Y19" s="91"/>
      <c r="Z19" s="91">
        <v>0</v>
      </c>
      <c r="AA19" s="91"/>
      <c r="AB19" s="91"/>
      <c r="AC19" s="91"/>
      <c r="AD19" s="91"/>
      <c r="AE19" s="91">
        <v>0</v>
      </c>
      <c r="AF19" s="91"/>
      <c r="AG19" s="91">
        <f>'2'!R16</f>
        <v>6.1465000000000005</v>
      </c>
      <c r="AH19" s="91">
        <f>'4'!AI20</f>
        <v>0</v>
      </c>
      <c r="AI19" s="91"/>
      <c r="AJ19" s="91">
        <f>'4'!AK20</f>
        <v>0</v>
      </c>
      <c r="AK19" s="91">
        <f>'4'!AL20</f>
        <v>0</v>
      </c>
      <c r="AL19" s="102">
        <f>'4'!AM20</f>
        <v>1</v>
      </c>
    </row>
    <row r="20" spans="1:38" ht="49.5" customHeight="1" x14ac:dyDescent="0.25">
      <c r="A20" s="256" t="s">
        <v>316</v>
      </c>
      <c r="B20" s="139" t="s">
        <v>241</v>
      </c>
      <c r="C20" s="100" t="s">
        <v>337</v>
      </c>
      <c r="D20" s="91"/>
      <c r="E20" s="91">
        <v>0</v>
      </c>
      <c r="F20" s="91"/>
      <c r="G20" s="91"/>
      <c r="H20" s="91"/>
      <c r="I20" s="91"/>
      <c r="J20" s="91">
        <v>0</v>
      </c>
      <c r="K20" s="91"/>
      <c r="L20" s="91">
        <v>0</v>
      </c>
      <c r="M20" s="91"/>
      <c r="N20" s="91"/>
      <c r="O20" s="91"/>
      <c r="P20" s="91"/>
      <c r="Q20" s="91">
        <v>0</v>
      </c>
      <c r="R20" s="91"/>
      <c r="S20" s="91">
        <f t="shared" ref="S20:S21" si="2">AG20</f>
        <v>6.1465000000000005</v>
      </c>
      <c r="T20" s="91"/>
      <c r="U20" s="91"/>
      <c r="V20" s="91"/>
      <c r="W20" s="91"/>
      <c r="X20" s="91">
        <f t="shared" ref="X20:X21" si="3">AL20</f>
        <v>1</v>
      </c>
      <c r="Y20" s="91"/>
      <c r="Z20" s="91">
        <v>0</v>
      </c>
      <c r="AA20" s="91"/>
      <c r="AB20" s="91"/>
      <c r="AC20" s="91"/>
      <c r="AD20" s="91"/>
      <c r="AE20" s="91">
        <v>0</v>
      </c>
      <c r="AF20" s="91"/>
      <c r="AG20" s="91">
        <f>'2'!R17</f>
        <v>6.1465000000000005</v>
      </c>
      <c r="AH20" s="91">
        <f>'4'!AI21</f>
        <v>0</v>
      </c>
      <c r="AI20" s="91"/>
      <c r="AJ20" s="91">
        <f>'4'!AK21</f>
        <v>0</v>
      </c>
      <c r="AK20" s="91">
        <f>'4'!AL21</f>
        <v>0</v>
      </c>
      <c r="AL20" s="102">
        <f>'4'!AM21</f>
        <v>1</v>
      </c>
    </row>
    <row r="21" spans="1:38" ht="51" customHeight="1" x14ac:dyDescent="0.25">
      <c r="A21" s="256" t="s">
        <v>330</v>
      </c>
      <c r="B21" s="139" t="s">
        <v>323</v>
      </c>
      <c r="C21" s="100" t="s">
        <v>336</v>
      </c>
      <c r="D21" s="91"/>
      <c r="E21" s="91">
        <v>0</v>
      </c>
      <c r="F21" s="91"/>
      <c r="G21" s="91"/>
      <c r="H21" s="91"/>
      <c r="I21" s="91"/>
      <c r="J21" s="91">
        <v>0</v>
      </c>
      <c r="K21" s="91"/>
      <c r="L21" s="91">
        <v>0</v>
      </c>
      <c r="M21" s="91"/>
      <c r="N21" s="91"/>
      <c r="O21" s="91"/>
      <c r="P21" s="91"/>
      <c r="Q21" s="91">
        <v>0</v>
      </c>
      <c r="R21" s="91"/>
      <c r="S21" s="91">
        <f t="shared" si="2"/>
        <v>0</v>
      </c>
      <c r="T21" s="91"/>
      <c r="U21" s="91"/>
      <c r="V21" s="91"/>
      <c r="W21" s="91"/>
      <c r="X21" s="91">
        <f t="shared" si="3"/>
        <v>0</v>
      </c>
      <c r="Y21" s="91"/>
      <c r="Z21" s="91">
        <v>0</v>
      </c>
      <c r="AA21" s="91"/>
      <c r="AB21" s="91"/>
      <c r="AC21" s="91"/>
      <c r="AD21" s="91"/>
      <c r="AE21" s="91">
        <v>0</v>
      </c>
      <c r="AF21" s="91"/>
      <c r="AG21" s="91">
        <f>'2'!R18</f>
        <v>0</v>
      </c>
      <c r="AH21" s="91">
        <f>'4'!AI22</f>
        <v>0</v>
      </c>
      <c r="AI21" s="91"/>
      <c r="AJ21" s="91">
        <f>'4'!AK22</f>
        <v>0</v>
      </c>
      <c r="AK21" s="91">
        <f>'4'!AL22</f>
        <v>0</v>
      </c>
      <c r="AL21" s="102">
        <f>'4'!AM22</f>
        <v>0</v>
      </c>
    </row>
    <row r="22" spans="1:38" ht="60" customHeight="1" x14ac:dyDescent="0.25">
      <c r="A22" s="170" t="s">
        <v>255</v>
      </c>
      <c r="B22" s="85" t="s">
        <v>324</v>
      </c>
      <c r="C22" s="171" t="s">
        <v>338</v>
      </c>
      <c r="D22" s="304"/>
      <c r="E22" s="305">
        <f>E23+E25</f>
        <v>0</v>
      </c>
      <c r="F22" s="305">
        <f t="shared" ref="F22:AL22" si="4">F23+F25</f>
        <v>0</v>
      </c>
      <c r="G22" s="305">
        <f t="shared" si="4"/>
        <v>0</v>
      </c>
      <c r="H22" s="305">
        <f>H23+H25</f>
        <v>0</v>
      </c>
      <c r="I22" s="305">
        <f t="shared" si="4"/>
        <v>0</v>
      </c>
      <c r="J22" s="305">
        <f t="shared" si="4"/>
        <v>0</v>
      </c>
      <c r="K22" s="305"/>
      <c r="L22" s="305">
        <f t="shared" si="4"/>
        <v>0</v>
      </c>
      <c r="M22" s="305">
        <f t="shared" si="4"/>
        <v>0</v>
      </c>
      <c r="N22" s="305">
        <f t="shared" si="4"/>
        <v>0</v>
      </c>
      <c r="O22" s="305">
        <f t="shared" si="4"/>
        <v>0</v>
      </c>
      <c r="P22" s="305">
        <f t="shared" si="4"/>
        <v>0</v>
      </c>
      <c r="Q22" s="305">
        <f t="shared" si="4"/>
        <v>0</v>
      </c>
      <c r="R22" s="305"/>
      <c r="S22" s="305">
        <f t="shared" si="4"/>
        <v>0</v>
      </c>
      <c r="T22" s="305">
        <f t="shared" si="4"/>
        <v>0</v>
      </c>
      <c r="U22" s="305">
        <f t="shared" si="4"/>
        <v>0</v>
      </c>
      <c r="V22" s="305">
        <f t="shared" si="4"/>
        <v>0</v>
      </c>
      <c r="W22" s="305">
        <f t="shared" si="4"/>
        <v>0</v>
      </c>
      <c r="X22" s="305">
        <f t="shared" si="4"/>
        <v>0</v>
      </c>
      <c r="Y22" s="305"/>
      <c r="Z22" s="305">
        <f t="shared" si="4"/>
        <v>0</v>
      </c>
      <c r="AA22" s="305">
        <f t="shared" si="4"/>
        <v>0</v>
      </c>
      <c r="AB22" s="305">
        <f t="shared" si="4"/>
        <v>0</v>
      </c>
      <c r="AC22" s="305">
        <f t="shared" si="4"/>
        <v>0</v>
      </c>
      <c r="AD22" s="305">
        <f t="shared" si="4"/>
        <v>0</v>
      </c>
      <c r="AE22" s="305">
        <f t="shared" si="4"/>
        <v>0</v>
      </c>
      <c r="AF22" s="305"/>
      <c r="AG22" s="305">
        <f t="shared" si="4"/>
        <v>0</v>
      </c>
      <c r="AH22" s="305">
        <f t="shared" si="4"/>
        <v>0</v>
      </c>
      <c r="AI22" s="305">
        <f t="shared" si="4"/>
        <v>0</v>
      </c>
      <c r="AJ22" s="305">
        <f t="shared" si="4"/>
        <v>0</v>
      </c>
      <c r="AK22" s="305">
        <f t="shared" si="4"/>
        <v>0</v>
      </c>
      <c r="AL22" s="308">
        <f t="shared" si="4"/>
        <v>0</v>
      </c>
    </row>
    <row r="23" spans="1:38" ht="48.75" customHeight="1" x14ac:dyDescent="0.25">
      <c r="A23" s="256" t="s">
        <v>140</v>
      </c>
      <c r="B23" s="268" t="s">
        <v>325</v>
      </c>
      <c r="C23" s="100"/>
      <c r="D23" s="91"/>
      <c r="E23" s="306">
        <f>E24</f>
        <v>0</v>
      </c>
      <c r="F23" s="306">
        <f t="shared" ref="F23:AL23" si="5">F24</f>
        <v>0</v>
      </c>
      <c r="G23" s="306">
        <f t="shared" si="5"/>
        <v>0</v>
      </c>
      <c r="H23" s="306">
        <f t="shared" si="5"/>
        <v>0</v>
      </c>
      <c r="I23" s="306">
        <f t="shared" si="5"/>
        <v>0</v>
      </c>
      <c r="J23" s="306">
        <f t="shared" si="5"/>
        <v>0</v>
      </c>
      <c r="K23" s="306"/>
      <c r="L23" s="306">
        <f t="shared" si="5"/>
        <v>0</v>
      </c>
      <c r="M23" s="306">
        <f>M24</f>
        <v>0</v>
      </c>
      <c r="N23" s="306">
        <f t="shared" si="5"/>
        <v>0</v>
      </c>
      <c r="O23" s="306">
        <f t="shared" si="5"/>
        <v>0</v>
      </c>
      <c r="P23" s="306">
        <f t="shared" si="5"/>
        <v>0</v>
      </c>
      <c r="Q23" s="306">
        <f t="shared" si="5"/>
        <v>0</v>
      </c>
      <c r="R23" s="306"/>
      <c r="S23" s="306">
        <f t="shared" si="5"/>
        <v>0</v>
      </c>
      <c r="T23" s="306">
        <f t="shared" si="5"/>
        <v>0</v>
      </c>
      <c r="U23" s="306">
        <f t="shared" si="5"/>
        <v>0</v>
      </c>
      <c r="V23" s="306">
        <f t="shared" si="5"/>
        <v>0</v>
      </c>
      <c r="W23" s="306">
        <f t="shared" si="5"/>
        <v>0</v>
      </c>
      <c r="X23" s="306">
        <f t="shared" si="5"/>
        <v>0</v>
      </c>
      <c r="Y23" s="306"/>
      <c r="Z23" s="306">
        <f t="shared" si="5"/>
        <v>0</v>
      </c>
      <c r="AA23" s="306">
        <f t="shared" si="5"/>
        <v>0</v>
      </c>
      <c r="AB23" s="306">
        <f t="shared" si="5"/>
        <v>0</v>
      </c>
      <c r="AC23" s="306">
        <f t="shared" si="5"/>
        <v>0</v>
      </c>
      <c r="AD23" s="306">
        <f t="shared" si="5"/>
        <v>0</v>
      </c>
      <c r="AE23" s="306">
        <f t="shared" si="5"/>
        <v>0</v>
      </c>
      <c r="AF23" s="306"/>
      <c r="AG23" s="306">
        <f t="shared" si="5"/>
        <v>0</v>
      </c>
      <c r="AH23" s="306">
        <f t="shared" si="5"/>
        <v>0</v>
      </c>
      <c r="AI23" s="306">
        <f t="shared" si="5"/>
        <v>0</v>
      </c>
      <c r="AJ23" s="306">
        <f t="shared" si="5"/>
        <v>0</v>
      </c>
      <c r="AK23" s="306">
        <f t="shared" si="5"/>
        <v>0</v>
      </c>
      <c r="AL23" s="307">
        <f t="shared" si="5"/>
        <v>0</v>
      </c>
    </row>
    <row r="24" spans="1:38" ht="45.75" customHeight="1" x14ac:dyDescent="0.25">
      <c r="A24" s="256" t="s">
        <v>285</v>
      </c>
      <c r="B24" s="139" t="s">
        <v>352</v>
      </c>
      <c r="C24" s="100"/>
      <c r="D24" s="91"/>
      <c r="E24" s="91">
        <v>0</v>
      </c>
      <c r="F24" s="91"/>
      <c r="G24" s="91"/>
      <c r="H24" s="91">
        <v>0</v>
      </c>
      <c r="I24" s="91"/>
      <c r="J24" s="91">
        <v>0</v>
      </c>
      <c r="K24" s="91"/>
      <c r="L24" s="91">
        <v>0</v>
      </c>
      <c r="M24" s="91"/>
      <c r="N24" s="91"/>
      <c r="O24" s="91">
        <v>0</v>
      </c>
      <c r="P24" s="91"/>
      <c r="Q24" s="91">
        <v>0</v>
      </c>
      <c r="R24" s="91"/>
      <c r="S24" s="91">
        <v>0</v>
      </c>
      <c r="T24" s="91"/>
      <c r="U24" s="91"/>
      <c r="V24" s="91">
        <v>0</v>
      </c>
      <c r="W24" s="91"/>
      <c r="X24" s="91">
        <v>0</v>
      </c>
      <c r="Y24" s="91"/>
      <c r="Z24" s="91">
        <v>0</v>
      </c>
      <c r="AA24" s="91"/>
      <c r="AB24" s="91"/>
      <c r="AC24" s="91">
        <v>0</v>
      </c>
      <c r="AD24" s="91"/>
      <c r="AE24" s="91">
        <v>0</v>
      </c>
      <c r="AF24" s="91"/>
      <c r="AG24" s="91">
        <f>'2'!R21</f>
        <v>0</v>
      </c>
      <c r="AH24" s="91">
        <f>'4'!AI25</f>
        <v>0</v>
      </c>
      <c r="AI24" s="91"/>
      <c r="AJ24" s="91">
        <f>'4'!AK25</f>
        <v>0</v>
      </c>
      <c r="AK24" s="91">
        <f>'4'!AL25</f>
        <v>0</v>
      </c>
      <c r="AL24" s="102">
        <f>'4'!AM25</f>
        <v>0</v>
      </c>
    </row>
    <row r="25" spans="1:38" ht="36.75" customHeight="1" x14ac:dyDescent="0.25">
      <c r="A25" s="256" t="s">
        <v>141</v>
      </c>
      <c r="B25" s="268" t="s">
        <v>326</v>
      </c>
      <c r="C25" s="100"/>
      <c r="D25" s="91"/>
      <c r="E25" s="306">
        <f>E26+E27+E28</f>
        <v>0</v>
      </c>
      <c r="F25" s="306">
        <f t="shared" ref="F25:AL25" si="6">F26+F27+F28</f>
        <v>0</v>
      </c>
      <c r="G25" s="306">
        <f t="shared" si="6"/>
        <v>0</v>
      </c>
      <c r="H25" s="306">
        <f t="shared" si="6"/>
        <v>0</v>
      </c>
      <c r="I25" s="306">
        <f t="shared" si="6"/>
        <v>0</v>
      </c>
      <c r="J25" s="306">
        <f t="shared" si="6"/>
        <v>0</v>
      </c>
      <c r="K25" s="306"/>
      <c r="L25" s="306">
        <f t="shared" si="6"/>
        <v>0</v>
      </c>
      <c r="M25" s="306">
        <f>M26+M27+M28</f>
        <v>0</v>
      </c>
      <c r="N25" s="306">
        <f t="shared" si="6"/>
        <v>0</v>
      </c>
      <c r="O25" s="306">
        <f t="shared" si="6"/>
        <v>0</v>
      </c>
      <c r="P25" s="306">
        <f t="shared" si="6"/>
        <v>0</v>
      </c>
      <c r="Q25" s="306">
        <f t="shared" si="6"/>
        <v>0</v>
      </c>
      <c r="R25" s="306"/>
      <c r="S25" s="306">
        <f t="shared" si="6"/>
        <v>0</v>
      </c>
      <c r="T25" s="306">
        <f t="shared" si="6"/>
        <v>0</v>
      </c>
      <c r="U25" s="306">
        <f t="shared" si="6"/>
        <v>0</v>
      </c>
      <c r="V25" s="306">
        <f t="shared" si="6"/>
        <v>0</v>
      </c>
      <c r="W25" s="306">
        <f t="shared" si="6"/>
        <v>0</v>
      </c>
      <c r="X25" s="306">
        <f t="shared" si="6"/>
        <v>0</v>
      </c>
      <c r="Y25" s="306"/>
      <c r="Z25" s="306">
        <f t="shared" si="6"/>
        <v>0</v>
      </c>
      <c r="AA25" s="306">
        <f t="shared" si="6"/>
        <v>0</v>
      </c>
      <c r="AB25" s="306">
        <f t="shared" si="6"/>
        <v>0</v>
      </c>
      <c r="AC25" s="306">
        <f t="shared" si="6"/>
        <v>0</v>
      </c>
      <c r="AD25" s="306">
        <f t="shared" si="6"/>
        <v>0</v>
      </c>
      <c r="AE25" s="306">
        <f t="shared" si="6"/>
        <v>0</v>
      </c>
      <c r="AF25" s="306"/>
      <c r="AG25" s="306">
        <f t="shared" si="6"/>
        <v>0</v>
      </c>
      <c r="AH25" s="306">
        <f t="shared" si="6"/>
        <v>0</v>
      </c>
      <c r="AI25" s="306">
        <f t="shared" si="6"/>
        <v>0</v>
      </c>
      <c r="AJ25" s="306">
        <f t="shared" si="6"/>
        <v>0</v>
      </c>
      <c r="AK25" s="306">
        <f t="shared" si="6"/>
        <v>0</v>
      </c>
      <c r="AL25" s="307">
        <f t="shared" si="6"/>
        <v>0</v>
      </c>
    </row>
    <row r="26" spans="1:38" ht="49.5" customHeight="1" x14ac:dyDescent="0.25">
      <c r="A26" s="256" t="s">
        <v>331</v>
      </c>
      <c r="B26" s="139" t="s">
        <v>327</v>
      </c>
      <c r="C26" s="100"/>
      <c r="D26" s="91"/>
      <c r="E26" s="91">
        <v>0</v>
      </c>
      <c r="F26" s="91">
        <v>0</v>
      </c>
      <c r="G26" s="91"/>
      <c r="H26" s="91"/>
      <c r="I26" s="91"/>
      <c r="J26" s="91">
        <v>0</v>
      </c>
      <c r="K26" s="91"/>
      <c r="L26" s="91">
        <v>0</v>
      </c>
      <c r="M26" s="91">
        <v>0</v>
      </c>
      <c r="N26" s="91"/>
      <c r="O26" s="91"/>
      <c r="P26" s="91"/>
      <c r="Q26" s="91">
        <v>0</v>
      </c>
      <c r="R26" s="91"/>
      <c r="S26" s="91">
        <v>0</v>
      </c>
      <c r="T26" s="91">
        <v>0</v>
      </c>
      <c r="U26" s="91"/>
      <c r="V26" s="91"/>
      <c r="W26" s="91"/>
      <c r="X26" s="91">
        <v>0</v>
      </c>
      <c r="Y26" s="91"/>
      <c r="Z26" s="91">
        <v>0</v>
      </c>
      <c r="AA26" s="91">
        <v>0</v>
      </c>
      <c r="AB26" s="91"/>
      <c r="AC26" s="91"/>
      <c r="AD26" s="91"/>
      <c r="AE26" s="91">
        <v>0</v>
      </c>
      <c r="AF26" s="91"/>
      <c r="AG26" s="91">
        <f>'2'!R23</f>
        <v>0</v>
      </c>
      <c r="AH26" s="91">
        <f>'4'!AI27</f>
        <v>0</v>
      </c>
      <c r="AI26" s="91"/>
      <c r="AJ26" s="91">
        <f>'4'!AK27</f>
        <v>0</v>
      </c>
      <c r="AK26" s="91">
        <f>'4'!AL27</f>
        <v>0</v>
      </c>
      <c r="AL26" s="102">
        <f>'4'!AM27</f>
        <v>0</v>
      </c>
    </row>
    <row r="27" spans="1:38" ht="51" customHeight="1" x14ac:dyDescent="0.25">
      <c r="A27" s="256" t="s">
        <v>332</v>
      </c>
      <c r="B27" s="139" t="s">
        <v>328</v>
      </c>
      <c r="C27" s="100"/>
      <c r="D27" s="304"/>
      <c r="E27" s="91">
        <v>0</v>
      </c>
      <c r="F27" s="91">
        <v>0</v>
      </c>
      <c r="G27" s="91"/>
      <c r="H27" s="91"/>
      <c r="I27" s="91"/>
      <c r="J27" s="91">
        <v>0</v>
      </c>
      <c r="K27" s="91"/>
      <c r="L27" s="91">
        <v>0</v>
      </c>
      <c r="M27" s="91">
        <v>0</v>
      </c>
      <c r="N27" s="91"/>
      <c r="O27" s="91"/>
      <c r="P27" s="91"/>
      <c r="Q27" s="91">
        <v>0</v>
      </c>
      <c r="R27" s="91"/>
      <c r="S27" s="91">
        <v>0</v>
      </c>
      <c r="T27" s="91">
        <v>0</v>
      </c>
      <c r="U27" s="91"/>
      <c r="V27" s="91"/>
      <c r="W27" s="91"/>
      <c r="X27" s="91">
        <v>0</v>
      </c>
      <c r="Y27" s="91"/>
      <c r="Z27" s="91">
        <v>0</v>
      </c>
      <c r="AA27" s="91">
        <v>0</v>
      </c>
      <c r="AB27" s="91"/>
      <c r="AC27" s="91"/>
      <c r="AD27" s="91"/>
      <c r="AE27" s="91">
        <v>0</v>
      </c>
      <c r="AF27" s="304"/>
      <c r="AG27" s="91">
        <f>'2'!R24</f>
        <v>0</v>
      </c>
      <c r="AH27" s="91">
        <f>'4'!AI28</f>
        <v>0</v>
      </c>
      <c r="AI27" s="91"/>
      <c r="AJ27" s="91">
        <f>'4'!AK28</f>
        <v>0</v>
      </c>
      <c r="AK27" s="91">
        <f>'4'!AL28</f>
        <v>0</v>
      </c>
      <c r="AL27" s="102">
        <f>'4'!AM28</f>
        <v>0</v>
      </c>
    </row>
    <row r="28" spans="1:38" ht="51" customHeight="1" thickBot="1" x14ac:dyDescent="0.3">
      <c r="A28" s="248" t="s">
        <v>333</v>
      </c>
      <c r="B28" s="195" t="s">
        <v>329</v>
      </c>
      <c r="C28" s="243"/>
      <c r="D28" s="249"/>
      <c r="E28" s="311">
        <v>0</v>
      </c>
      <c r="F28" s="311">
        <v>0</v>
      </c>
      <c r="G28" s="311"/>
      <c r="H28" s="311"/>
      <c r="I28" s="311"/>
      <c r="J28" s="311">
        <v>0</v>
      </c>
      <c r="K28" s="311"/>
      <c r="L28" s="311">
        <v>0</v>
      </c>
      <c r="M28" s="311">
        <v>0</v>
      </c>
      <c r="N28" s="311"/>
      <c r="O28" s="311"/>
      <c r="P28" s="311"/>
      <c r="Q28" s="311">
        <v>0</v>
      </c>
      <c r="R28" s="311"/>
      <c r="S28" s="311">
        <v>0</v>
      </c>
      <c r="T28" s="311">
        <v>0</v>
      </c>
      <c r="U28" s="311"/>
      <c r="V28" s="311"/>
      <c r="W28" s="311"/>
      <c r="X28" s="311">
        <v>0</v>
      </c>
      <c r="Y28" s="311"/>
      <c r="Z28" s="311">
        <v>0</v>
      </c>
      <c r="AA28" s="311">
        <v>0</v>
      </c>
      <c r="AB28" s="311"/>
      <c r="AC28" s="311"/>
      <c r="AD28" s="311"/>
      <c r="AE28" s="311">
        <v>0</v>
      </c>
      <c r="AF28" s="249"/>
      <c r="AG28" s="311">
        <f>'2'!R25</f>
        <v>0</v>
      </c>
      <c r="AH28" s="311">
        <f>'4'!AI29</f>
        <v>0</v>
      </c>
      <c r="AI28" s="311"/>
      <c r="AJ28" s="311">
        <f>'4'!AK29</f>
        <v>0</v>
      </c>
      <c r="AK28" s="311">
        <f>'4'!AL29</f>
        <v>0</v>
      </c>
      <c r="AL28" s="312">
        <f>'4'!AM29</f>
        <v>0</v>
      </c>
    </row>
    <row r="30" spans="1:38" customFormat="1" x14ac:dyDescent="0.25">
      <c r="A30" s="92"/>
      <c r="B30" s="93" t="s">
        <v>361</v>
      </c>
      <c r="C30" s="93"/>
      <c r="D30" s="93"/>
      <c r="E30" s="93"/>
      <c r="F30" s="93" t="s">
        <v>362</v>
      </c>
      <c r="G30" s="93" t="s">
        <v>362</v>
      </c>
      <c r="H30" s="92"/>
      <c r="I30" s="94"/>
      <c r="J30" s="94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</row>
    <row r="31" spans="1:38" ht="25.5" customHeight="1" x14ac:dyDescent="0.25">
      <c r="A31" s="93"/>
      <c r="B31" s="93"/>
      <c r="C31" s="93"/>
      <c r="D31" s="93"/>
      <c r="E31" s="93"/>
      <c r="F31" s="93"/>
    </row>
    <row r="32" spans="1:38" x14ac:dyDescent="0.25">
      <c r="A32" s="93"/>
      <c r="B32" s="93"/>
      <c r="C32" s="93"/>
      <c r="D32" s="93"/>
      <c r="E32" s="93"/>
      <c r="F32" s="93"/>
    </row>
    <row r="33" spans="1:36" s="155" customFormat="1" x14ac:dyDescent="0.25">
      <c r="A33" s="93"/>
      <c r="B33" s="93"/>
      <c r="C33" s="93"/>
      <c r="D33" s="93"/>
      <c r="E33" s="93"/>
      <c r="F33" s="93"/>
    </row>
    <row r="34" spans="1:36" s="155" customFormat="1" x14ac:dyDescent="0.25">
      <c r="A34" s="333" t="s">
        <v>357</v>
      </c>
      <c r="B34" s="333"/>
      <c r="C34" s="333"/>
      <c r="D34" s="333"/>
      <c r="E34" s="92"/>
      <c r="F34" s="92"/>
    </row>
    <row r="35" spans="1:36" s="155" customFormat="1" x14ac:dyDescent="0.25">
      <c r="AJ35" s="155" t="s">
        <v>32</v>
      </c>
    </row>
  </sheetData>
  <sheetProtection password="C411" sheet="1" formatCells="0" formatColumns="0" formatRows="0" insertColumns="0" insertRows="0" insertHyperlinks="0" deleteColumns="0" deleteRows="0" sort="0" autoFilter="0" pivotTables="0"/>
  <mergeCells count="21">
    <mergeCell ref="L12:Q12"/>
    <mergeCell ref="S12:X12"/>
    <mergeCell ref="Z12:AE12"/>
    <mergeCell ref="AG12:AL12"/>
    <mergeCell ref="A34:D34"/>
    <mergeCell ref="A10:A13"/>
    <mergeCell ref="B10:B13"/>
    <mergeCell ref="C10:C13"/>
    <mergeCell ref="D10:AL10"/>
    <mergeCell ref="D11:J11"/>
    <mergeCell ref="K11:Q11"/>
    <mergeCell ref="R11:X11"/>
    <mergeCell ref="Y11:AE11"/>
    <mergeCell ref="AF11:AL11"/>
    <mergeCell ref="E12:J12"/>
    <mergeCell ref="A9:AL9"/>
    <mergeCell ref="A4:AL4"/>
    <mergeCell ref="A5:AL5"/>
    <mergeCell ref="AG6:AL6"/>
    <mergeCell ref="A7:AL7"/>
    <mergeCell ref="A8:AE8"/>
  </mergeCells>
  <pageMargins left="0.70866141732283472" right="0.70866141732283472" top="0.74803149606299213" bottom="0.74803149606299213" header="0.31496062992125984" footer="0.31496062992125984"/>
  <pageSetup paperSize="8" scale="62" fitToHeight="0" orientation="landscape" r:id="rId1"/>
  <headerFooter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BW43"/>
  <sheetViews>
    <sheetView view="pageBreakPreview" topLeftCell="A13" zoomScale="75" zoomScaleNormal="60" zoomScaleSheetLayoutView="75" workbookViewId="0">
      <selection activeCell="J22" sqref="J22"/>
    </sheetView>
  </sheetViews>
  <sheetFormatPr defaultRowHeight="15.75" x14ac:dyDescent="0.25"/>
  <cols>
    <col min="2" max="2" width="35.125" customWidth="1"/>
    <col min="3" max="3" width="12.375" customWidth="1"/>
    <col min="6" max="6" width="0" hidden="1" customWidth="1"/>
    <col min="8" max="8" width="0" hidden="1" customWidth="1"/>
    <col min="12" max="12" width="0" hidden="1" customWidth="1"/>
    <col min="14" max="14" width="0" hidden="1" customWidth="1"/>
    <col min="18" max="18" width="0" hidden="1" customWidth="1"/>
    <col min="20" max="20" width="0" hidden="1" customWidth="1"/>
    <col min="24" max="24" width="0" hidden="1" customWidth="1"/>
    <col min="26" max="26" width="0" hidden="1" customWidth="1"/>
    <col min="30" max="30" width="0" hidden="1" customWidth="1"/>
    <col min="32" max="32" width="0" hidden="1" customWidth="1"/>
  </cols>
  <sheetData>
    <row r="1" spans="1:75" s="19" customFormat="1" ht="18.75" x14ac:dyDescent="0.3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216"/>
      <c r="AA1" s="29"/>
      <c r="AB1" s="216"/>
      <c r="AC1" s="216"/>
      <c r="AD1" s="216"/>
      <c r="AE1" s="216"/>
      <c r="AF1" s="216"/>
      <c r="AG1" s="29" t="s">
        <v>320</v>
      </c>
      <c r="AH1" s="132"/>
    </row>
    <row r="2" spans="1:75" s="19" customFormat="1" ht="22.5" x14ac:dyDescent="0.3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216"/>
      <c r="AA2" s="30"/>
      <c r="AB2" s="216"/>
      <c r="AC2" s="216"/>
      <c r="AD2" s="216"/>
      <c r="AE2" s="216"/>
      <c r="AF2" s="216"/>
      <c r="AG2" s="30" t="s">
        <v>213</v>
      </c>
      <c r="AH2" s="132"/>
    </row>
    <row r="3" spans="1:75" s="19" customFormat="1" ht="18.75" x14ac:dyDescent="0.3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30"/>
      <c r="AB3" s="132"/>
      <c r="AC3" s="132"/>
      <c r="AD3" s="132"/>
      <c r="AE3" s="132"/>
      <c r="AF3" s="132"/>
      <c r="AG3" s="30"/>
      <c r="AH3" s="132"/>
    </row>
    <row r="4" spans="1:75" s="19" customFormat="1" x14ac:dyDescent="0.25">
      <c r="A4" s="453" t="s">
        <v>121</v>
      </c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54"/>
      <c r="U4" s="454"/>
      <c r="V4" s="454"/>
      <c r="W4" s="454"/>
      <c r="X4" s="454"/>
      <c r="Y4" s="454"/>
      <c r="Z4" s="454"/>
      <c r="AA4" s="454"/>
      <c r="AB4" s="454"/>
      <c r="AC4" s="454"/>
      <c r="AD4" s="454"/>
      <c r="AE4" s="454"/>
      <c r="AF4" s="454"/>
      <c r="AG4" s="454"/>
      <c r="AH4" s="132"/>
    </row>
    <row r="5" spans="1:75" s="19" customFormat="1" ht="25.5" customHeight="1" x14ac:dyDescent="0.25">
      <c r="A5" s="455" t="s">
        <v>291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132"/>
    </row>
    <row r="6" spans="1:75" s="19" customFormat="1" ht="17.25" customHeight="1" x14ac:dyDescent="0.3">
      <c r="A6" s="217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457" t="s">
        <v>271</v>
      </c>
      <c r="AF6" s="457"/>
      <c r="AG6" s="457"/>
      <c r="AH6" s="132"/>
    </row>
    <row r="7" spans="1:75" s="19" customFormat="1" ht="18.75" x14ac:dyDescent="0.25">
      <c r="A7" s="456" t="s">
        <v>300</v>
      </c>
      <c r="B7" s="456"/>
      <c r="C7" s="456"/>
      <c r="D7" s="456"/>
      <c r="E7" s="456"/>
      <c r="F7" s="456"/>
      <c r="G7" s="456"/>
      <c r="H7" s="456"/>
      <c r="I7" s="456"/>
      <c r="J7" s="456"/>
      <c r="K7" s="456"/>
      <c r="L7" s="456"/>
      <c r="M7" s="456"/>
      <c r="N7" s="456"/>
      <c r="O7" s="456"/>
      <c r="P7" s="456"/>
      <c r="Q7" s="456"/>
      <c r="R7" s="456"/>
      <c r="S7" s="456"/>
      <c r="T7" s="456"/>
      <c r="U7" s="456"/>
      <c r="V7" s="456"/>
      <c r="W7" s="456"/>
      <c r="X7" s="456"/>
      <c r="Y7" s="456"/>
      <c r="Z7" s="456"/>
      <c r="AA7" s="456"/>
      <c r="AB7" s="456"/>
      <c r="AC7" s="456"/>
      <c r="AD7" s="456"/>
      <c r="AE7" s="456"/>
      <c r="AF7" s="456"/>
      <c r="AG7" s="456"/>
      <c r="AH7" s="132"/>
    </row>
    <row r="8" spans="1:75" s="19" customFormat="1" ht="18.75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410" t="s">
        <v>311</v>
      </c>
      <c r="AD8" s="410"/>
      <c r="AE8" s="410"/>
      <c r="AF8" s="410"/>
      <c r="AG8" s="41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</row>
    <row r="9" spans="1:75" s="19" customFormat="1" ht="19.5" thickBot="1" x14ac:dyDescent="0.35">
      <c r="A9" s="218"/>
      <c r="B9" s="218"/>
      <c r="C9" s="218"/>
      <c r="D9" s="218"/>
      <c r="E9" s="218"/>
      <c r="F9" s="218"/>
      <c r="G9" s="218"/>
      <c r="H9" s="218"/>
      <c r="I9" s="21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18"/>
      <c r="W9" s="218"/>
      <c r="X9" s="218"/>
      <c r="Y9" s="218"/>
      <c r="Z9" s="218"/>
      <c r="AA9" s="218"/>
      <c r="AB9" s="218"/>
      <c r="AC9" s="467" t="s">
        <v>307</v>
      </c>
      <c r="AD9" s="467"/>
      <c r="AE9" s="467"/>
      <c r="AF9" s="467"/>
      <c r="AG9" s="467"/>
      <c r="AH9" s="132"/>
    </row>
    <row r="10" spans="1:75" s="211" customFormat="1" ht="21" customHeight="1" x14ac:dyDescent="0.25">
      <c r="A10" s="458" t="s">
        <v>318</v>
      </c>
      <c r="B10" s="421" t="s">
        <v>19</v>
      </c>
      <c r="C10" s="462" t="s">
        <v>237</v>
      </c>
      <c r="D10" s="465" t="s">
        <v>292</v>
      </c>
      <c r="E10" s="465"/>
      <c r="F10" s="465"/>
      <c r="G10" s="465"/>
      <c r="H10" s="465"/>
      <c r="I10" s="465"/>
      <c r="J10" s="465"/>
      <c r="K10" s="465"/>
      <c r="L10" s="465"/>
      <c r="M10" s="465"/>
      <c r="N10" s="465"/>
      <c r="O10" s="465"/>
      <c r="P10" s="465"/>
      <c r="Q10" s="465"/>
      <c r="R10" s="465"/>
      <c r="S10" s="465"/>
      <c r="T10" s="465"/>
      <c r="U10" s="465"/>
      <c r="V10" s="465"/>
      <c r="W10" s="465"/>
      <c r="X10" s="465"/>
      <c r="Y10" s="465"/>
      <c r="Z10" s="465"/>
      <c r="AA10" s="465"/>
      <c r="AB10" s="465"/>
      <c r="AC10" s="465"/>
      <c r="AD10" s="465"/>
      <c r="AE10" s="465"/>
      <c r="AF10" s="465"/>
      <c r="AG10" s="466"/>
      <c r="AH10" s="210"/>
    </row>
    <row r="11" spans="1:75" s="211" customFormat="1" ht="15.75" customHeight="1" x14ac:dyDescent="0.25">
      <c r="A11" s="459"/>
      <c r="B11" s="418"/>
      <c r="C11" s="463"/>
      <c r="D11" s="419" t="s">
        <v>347</v>
      </c>
      <c r="E11" s="419"/>
      <c r="F11" s="419"/>
      <c r="G11" s="419"/>
      <c r="H11" s="419"/>
      <c r="I11" s="419"/>
      <c r="J11" s="419" t="s">
        <v>348</v>
      </c>
      <c r="K11" s="419"/>
      <c r="L11" s="419"/>
      <c r="M11" s="419"/>
      <c r="N11" s="419"/>
      <c r="O11" s="419"/>
      <c r="P11" s="419" t="s">
        <v>349</v>
      </c>
      <c r="Q11" s="419"/>
      <c r="R11" s="419"/>
      <c r="S11" s="419"/>
      <c r="T11" s="419"/>
      <c r="U11" s="419"/>
      <c r="V11" s="419" t="s">
        <v>350</v>
      </c>
      <c r="W11" s="419"/>
      <c r="X11" s="419"/>
      <c r="Y11" s="419"/>
      <c r="Z11" s="419"/>
      <c r="AA11" s="419"/>
      <c r="AB11" s="419" t="s">
        <v>351</v>
      </c>
      <c r="AC11" s="419"/>
      <c r="AD11" s="419"/>
      <c r="AE11" s="419"/>
      <c r="AF11" s="419"/>
      <c r="AG11" s="442"/>
      <c r="AH11" s="210"/>
      <c r="AV11" s="450"/>
      <c r="AW11" s="450"/>
      <c r="AX11" s="450"/>
      <c r="AY11" s="450"/>
      <c r="AZ11" s="450"/>
      <c r="BA11" s="450"/>
      <c r="BB11" s="450"/>
      <c r="BC11" s="450"/>
      <c r="BD11" s="450"/>
      <c r="BE11" s="450"/>
      <c r="BF11" s="450"/>
      <c r="BG11" s="450"/>
      <c r="BH11" s="450"/>
      <c r="BI11" s="450"/>
      <c r="BJ11" s="450"/>
      <c r="BK11" s="450"/>
      <c r="BL11" s="450"/>
      <c r="BM11" s="450"/>
      <c r="BN11" s="450"/>
      <c r="BO11" s="450"/>
      <c r="BP11" s="450"/>
      <c r="BQ11" s="450"/>
      <c r="BR11" s="450"/>
      <c r="BS11" s="450"/>
      <c r="BT11" s="450"/>
      <c r="BU11" s="450"/>
      <c r="BV11" s="450"/>
      <c r="BW11" s="450"/>
    </row>
    <row r="12" spans="1:75" s="211" customFormat="1" x14ac:dyDescent="0.25">
      <c r="A12" s="459"/>
      <c r="B12" s="418"/>
      <c r="C12" s="463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419"/>
      <c r="P12" s="419"/>
      <c r="Q12" s="419"/>
      <c r="R12" s="419"/>
      <c r="S12" s="419"/>
      <c r="T12" s="419"/>
      <c r="U12" s="419"/>
      <c r="V12" s="419"/>
      <c r="W12" s="419"/>
      <c r="X12" s="419"/>
      <c r="Y12" s="419"/>
      <c r="Z12" s="419"/>
      <c r="AA12" s="419"/>
      <c r="AB12" s="419"/>
      <c r="AC12" s="419"/>
      <c r="AD12" s="419"/>
      <c r="AE12" s="419"/>
      <c r="AF12" s="419"/>
      <c r="AG12" s="442"/>
      <c r="AH12" s="210"/>
      <c r="AV12" s="450"/>
      <c r="AW12" s="450"/>
      <c r="AX12" s="450"/>
      <c r="AY12" s="450"/>
      <c r="AZ12" s="450"/>
      <c r="BA12" s="450"/>
      <c r="BB12" s="450"/>
      <c r="BC12" s="450"/>
      <c r="BD12" s="450"/>
      <c r="BE12" s="450"/>
      <c r="BF12" s="450"/>
      <c r="BG12" s="450"/>
      <c r="BH12" s="450"/>
      <c r="BI12" s="450"/>
      <c r="BJ12" s="450"/>
      <c r="BK12" s="450"/>
      <c r="BL12" s="450"/>
      <c r="BM12" s="450"/>
      <c r="BN12" s="450"/>
      <c r="BO12" s="450"/>
      <c r="BP12" s="450"/>
      <c r="BQ12" s="450"/>
      <c r="BR12" s="450"/>
      <c r="BS12" s="450"/>
      <c r="BT12" s="450"/>
      <c r="BU12" s="450"/>
      <c r="BV12" s="450"/>
      <c r="BW12" s="450"/>
    </row>
    <row r="13" spans="1:75" s="211" customFormat="1" ht="39" customHeight="1" x14ac:dyDescent="0.25">
      <c r="A13" s="459"/>
      <c r="B13" s="418"/>
      <c r="C13" s="463"/>
      <c r="D13" s="419" t="s">
        <v>118</v>
      </c>
      <c r="E13" s="419"/>
      <c r="F13" s="419"/>
      <c r="G13" s="419"/>
      <c r="H13" s="419"/>
      <c r="I13" s="419"/>
      <c r="J13" s="419" t="s">
        <v>118</v>
      </c>
      <c r="K13" s="419"/>
      <c r="L13" s="419"/>
      <c r="M13" s="419"/>
      <c r="N13" s="419"/>
      <c r="O13" s="419"/>
      <c r="P13" s="419"/>
      <c r="Q13" s="419"/>
      <c r="R13" s="419"/>
      <c r="S13" s="419"/>
      <c r="T13" s="419"/>
      <c r="U13" s="419"/>
      <c r="V13" s="419" t="s">
        <v>118</v>
      </c>
      <c r="W13" s="419"/>
      <c r="X13" s="419"/>
      <c r="Y13" s="419"/>
      <c r="Z13" s="419"/>
      <c r="AA13" s="419"/>
      <c r="AB13" s="419" t="s">
        <v>118</v>
      </c>
      <c r="AC13" s="419"/>
      <c r="AD13" s="419"/>
      <c r="AE13" s="419"/>
      <c r="AF13" s="419"/>
      <c r="AG13" s="442"/>
      <c r="AH13" s="210"/>
      <c r="AV13" s="451"/>
      <c r="AW13" s="451"/>
      <c r="AX13" s="451"/>
      <c r="AY13" s="451"/>
      <c r="AZ13" s="451"/>
      <c r="BA13" s="451"/>
      <c r="BB13" s="451"/>
      <c r="BC13" s="451"/>
      <c r="BD13" s="451"/>
      <c r="BE13" s="451"/>
      <c r="BF13" s="451"/>
      <c r="BG13" s="451"/>
      <c r="BH13" s="451"/>
      <c r="BI13" s="451"/>
      <c r="BJ13" s="451"/>
      <c r="BK13" s="451"/>
      <c r="BL13" s="451"/>
      <c r="BM13" s="451"/>
      <c r="BN13" s="451"/>
      <c r="BO13" s="451"/>
      <c r="BP13" s="451"/>
      <c r="BQ13" s="452"/>
      <c r="BR13" s="452"/>
      <c r="BS13" s="452"/>
      <c r="BT13" s="452"/>
      <c r="BU13" s="452"/>
      <c r="BV13" s="452"/>
      <c r="BW13" s="452"/>
    </row>
    <row r="14" spans="1:75" s="211" customFormat="1" ht="99.75" customHeight="1" thickBot="1" x14ac:dyDescent="0.3">
      <c r="A14" s="460"/>
      <c r="B14" s="461"/>
      <c r="C14" s="464"/>
      <c r="D14" s="313" t="s">
        <v>293</v>
      </c>
      <c r="E14" s="313" t="s">
        <v>215</v>
      </c>
      <c r="F14" s="313" t="s">
        <v>216</v>
      </c>
      <c r="G14" s="313" t="s">
        <v>217</v>
      </c>
      <c r="H14" s="313" t="s">
        <v>218</v>
      </c>
      <c r="I14" s="313" t="s">
        <v>294</v>
      </c>
      <c r="J14" s="313" t="s">
        <v>293</v>
      </c>
      <c r="K14" s="313" t="s">
        <v>215</v>
      </c>
      <c r="L14" s="313" t="s">
        <v>216</v>
      </c>
      <c r="M14" s="313" t="s">
        <v>217</v>
      </c>
      <c r="N14" s="313" t="s">
        <v>218</v>
      </c>
      <c r="O14" s="313" t="s">
        <v>294</v>
      </c>
      <c r="P14" s="313" t="s">
        <v>293</v>
      </c>
      <c r="Q14" s="313" t="s">
        <v>215</v>
      </c>
      <c r="R14" s="313" t="s">
        <v>216</v>
      </c>
      <c r="S14" s="313" t="s">
        <v>217</v>
      </c>
      <c r="T14" s="313" t="s">
        <v>218</v>
      </c>
      <c r="U14" s="313" t="s">
        <v>294</v>
      </c>
      <c r="V14" s="313" t="s">
        <v>293</v>
      </c>
      <c r="W14" s="313" t="s">
        <v>215</v>
      </c>
      <c r="X14" s="313" t="s">
        <v>216</v>
      </c>
      <c r="Y14" s="313" t="s">
        <v>217</v>
      </c>
      <c r="Z14" s="313" t="s">
        <v>218</v>
      </c>
      <c r="AA14" s="313" t="s">
        <v>230</v>
      </c>
      <c r="AB14" s="313" t="s">
        <v>293</v>
      </c>
      <c r="AC14" s="313" t="s">
        <v>215</v>
      </c>
      <c r="AD14" s="313" t="s">
        <v>216</v>
      </c>
      <c r="AE14" s="313" t="s">
        <v>217</v>
      </c>
      <c r="AF14" s="313" t="s">
        <v>218</v>
      </c>
      <c r="AG14" s="314" t="s">
        <v>230</v>
      </c>
      <c r="AH14" s="210"/>
      <c r="AV14" s="137"/>
      <c r="AW14" s="137"/>
      <c r="AX14" s="137"/>
      <c r="AY14" s="212"/>
      <c r="AZ14" s="212"/>
      <c r="BA14" s="212"/>
      <c r="BB14" s="137"/>
      <c r="BC14" s="137"/>
      <c r="BD14" s="137"/>
      <c r="BE14" s="137"/>
      <c r="BF14" s="212"/>
      <c r="BG14" s="212"/>
      <c r="BH14" s="212"/>
      <c r="BI14" s="137"/>
      <c r="BJ14" s="137"/>
      <c r="BK14" s="137"/>
      <c r="BL14" s="137"/>
      <c r="BM14" s="212"/>
      <c r="BN14" s="212"/>
      <c r="BO14" s="212"/>
      <c r="BP14" s="137"/>
      <c r="BQ14" s="137"/>
      <c r="BR14" s="137"/>
      <c r="BS14" s="137"/>
      <c r="BT14" s="212"/>
      <c r="BU14" s="212"/>
      <c r="BV14" s="212"/>
      <c r="BW14" s="137"/>
    </row>
    <row r="15" spans="1:75" s="211" customFormat="1" ht="24.75" customHeight="1" thickBot="1" x14ac:dyDescent="0.3">
      <c r="A15" s="315">
        <v>1</v>
      </c>
      <c r="B15" s="316">
        <v>2</v>
      </c>
      <c r="C15" s="316">
        <v>3</v>
      </c>
      <c r="D15" s="317" t="s">
        <v>38</v>
      </c>
      <c r="E15" s="317" t="s">
        <v>39</v>
      </c>
      <c r="F15" s="317" t="s">
        <v>40</v>
      </c>
      <c r="G15" s="317" t="s">
        <v>41</v>
      </c>
      <c r="H15" s="317" t="s">
        <v>42</v>
      </c>
      <c r="I15" s="317" t="s">
        <v>43</v>
      </c>
      <c r="J15" s="317" t="s">
        <v>60</v>
      </c>
      <c r="K15" s="317" t="s">
        <v>61</v>
      </c>
      <c r="L15" s="317" t="s">
        <v>62</v>
      </c>
      <c r="M15" s="317" t="s">
        <v>63</v>
      </c>
      <c r="N15" s="317" t="s">
        <v>64</v>
      </c>
      <c r="O15" s="317" t="s">
        <v>65</v>
      </c>
      <c r="P15" s="317" t="s">
        <v>67</v>
      </c>
      <c r="Q15" s="317" t="s">
        <v>68</v>
      </c>
      <c r="R15" s="317" t="s">
        <v>69</v>
      </c>
      <c r="S15" s="317" t="s">
        <v>70</v>
      </c>
      <c r="T15" s="317" t="s">
        <v>71</v>
      </c>
      <c r="U15" s="317" t="s">
        <v>72</v>
      </c>
      <c r="V15" s="317" t="s">
        <v>67</v>
      </c>
      <c r="W15" s="317" t="s">
        <v>68</v>
      </c>
      <c r="X15" s="317" t="s">
        <v>69</v>
      </c>
      <c r="Y15" s="317" t="s">
        <v>70</v>
      </c>
      <c r="Z15" s="317" t="s">
        <v>71</v>
      </c>
      <c r="AA15" s="317" t="s">
        <v>72</v>
      </c>
      <c r="AB15" s="317" t="s">
        <v>73</v>
      </c>
      <c r="AC15" s="317" t="s">
        <v>74</v>
      </c>
      <c r="AD15" s="317" t="s">
        <v>75</v>
      </c>
      <c r="AE15" s="317" t="s">
        <v>76</v>
      </c>
      <c r="AF15" s="317" t="s">
        <v>77</v>
      </c>
      <c r="AG15" s="318" t="s">
        <v>78</v>
      </c>
      <c r="AH15" s="210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</row>
    <row r="16" spans="1:75" s="211" customFormat="1" ht="21.75" customHeight="1" x14ac:dyDescent="0.25">
      <c r="A16" s="124"/>
      <c r="B16" s="85" t="s">
        <v>238</v>
      </c>
      <c r="C16" s="171"/>
      <c r="D16" s="328" t="s">
        <v>319</v>
      </c>
      <c r="E16" s="329">
        <f>E17+E23</f>
        <v>0</v>
      </c>
      <c r="F16" s="329">
        <f t="shared" ref="F16:I16" si="0">F17+F23</f>
        <v>0</v>
      </c>
      <c r="G16" s="329">
        <f t="shared" si="0"/>
        <v>0</v>
      </c>
      <c r="H16" s="329">
        <f t="shared" si="0"/>
        <v>0</v>
      </c>
      <c r="I16" s="329">
        <f t="shared" si="0"/>
        <v>630</v>
      </c>
      <c r="J16" s="328" t="s">
        <v>319</v>
      </c>
      <c r="K16" s="329">
        <f>K17+K23</f>
        <v>1</v>
      </c>
      <c r="L16" s="329">
        <f t="shared" ref="L16" si="1">L17+L23</f>
        <v>0</v>
      </c>
      <c r="M16" s="329">
        <f t="shared" ref="M16" si="2">M17+M23</f>
        <v>2.33</v>
      </c>
      <c r="N16" s="329">
        <f t="shared" ref="N16" si="3">N17+N23</f>
        <v>0</v>
      </c>
      <c r="O16" s="329">
        <f t="shared" ref="O16" si="4">O17+O23</f>
        <v>3</v>
      </c>
      <c r="P16" s="328" t="s">
        <v>319</v>
      </c>
      <c r="Q16" s="329">
        <f>Q17+Q23</f>
        <v>1</v>
      </c>
      <c r="R16" s="329">
        <f t="shared" ref="R16" si="5">R17+R23</f>
        <v>0</v>
      </c>
      <c r="S16" s="329">
        <f t="shared" ref="S16" si="6">S17+S23</f>
        <v>1.73</v>
      </c>
      <c r="T16" s="329">
        <f t="shared" ref="T16" si="7">T17+T23</f>
        <v>0</v>
      </c>
      <c r="U16" s="329">
        <f t="shared" ref="U16" si="8">U17+U23</f>
        <v>1086</v>
      </c>
      <c r="V16" s="328" t="s">
        <v>319</v>
      </c>
      <c r="W16" s="329">
        <f>W17+W23</f>
        <v>0.8</v>
      </c>
      <c r="X16" s="329">
        <f t="shared" ref="X16" si="9">X17+X23</f>
        <v>0</v>
      </c>
      <c r="Y16" s="329">
        <f t="shared" ref="Y16" si="10">Y17+Y23</f>
        <v>0</v>
      </c>
      <c r="Z16" s="329">
        <f t="shared" ref="Z16" si="11">Z17+Z23</f>
        <v>0</v>
      </c>
      <c r="AA16" s="329">
        <f t="shared" ref="AA16" si="12">AA17+AA23</f>
        <v>648</v>
      </c>
      <c r="AB16" s="328" t="s">
        <v>319</v>
      </c>
      <c r="AC16" s="329">
        <f>AC17+AC23</f>
        <v>0.8</v>
      </c>
      <c r="AD16" s="329">
        <f t="shared" ref="AD16" si="13">AD17+AD23</f>
        <v>0</v>
      </c>
      <c r="AE16" s="329">
        <f t="shared" ref="AE16" si="14">AE17+AE23</f>
        <v>0</v>
      </c>
      <c r="AF16" s="329">
        <f t="shared" ref="AF16" si="15">AF17+AF23</f>
        <v>0</v>
      </c>
      <c r="AG16" s="329">
        <f t="shared" ref="AG16" si="16">AG17+AG23</f>
        <v>577</v>
      </c>
      <c r="AH16" s="210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</row>
    <row r="17" spans="1:50" s="211" customFormat="1" ht="48.75" customHeight="1" x14ac:dyDescent="0.25">
      <c r="A17" s="256">
        <v>1</v>
      </c>
      <c r="B17" s="81" t="s">
        <v>239</v>
      </c>
      <c r="C17" s="100"/>
      <c r="D17" s="330" t="s">
        <v>319</v>
      </c>
      <c r="E17" s="331">
        <f>E18+E19+E20+E22</f>
        <v>0</v>
      </c>
      <c r="F17" s="331">
        <f t="shared" ref="F17:I17" si="17">F18+F19+F20+F22</f>
        <v>0</v>
      </c>
      <c r="G17" s="331">
        <f t="shared" si="17"/>
        <v>0</v>
      </c>
      <c r="H17" s="331">
        <f t="shared" si="17"/>
        <v>0</v>
      </c>
      <c r="I17" s="331">
        <f t="shared" si="17"/>
        <v>630</v>
      </c>
      <c r="J17" s="330" t="s">
        <v>319</v>
      </c>
      <c r="K17" s="331">
        <f>K18+K19+K20+K22</f>
        <v>0</v>
      </c>
      <c r="L17" s="331">
        <f t="shared" ref="L17" si="18">L18+L19+L20+L22</f>
        <v>0</v>
      </c>
      <c r="M17" s="331">
        <f t="shared" ref="M17" si="19">M18+M19+M20+M22</f>
        <v>0</v>
      </c>
      <c r="N17" s="331">
        <f t="shared" ref="N17" si="20">N18+N19+N20+N22</f>
        <v>0</v>
      </c>
      <c r="O17" s="331">
        <f t="shared" ref="O17" si="21">O18+O19+O20+O22</f>
        <v>1</v>
      </c>
      <c r="P17" s="330" t="s">
        <v>319</v>
      </c>
      <c r="Q17" s="331">
        <f>Q18+Q19+Q20+Q22</f>
        <v>0</v>
      </c>
      <c r="R17" s="331">
        <f t="shared" ref="R17" si="22">R18+R19+R20+R22</f>
        <v>0</v>
      </c>
      <c r="S17" s="331">
        <f t="shared" ref="S17" si="23">S18+S19+S20+S22</f>
        <v>0</v>
      </c>
      <c r="T17" s="331">
        <f t="shared" ref="T17" si="24">T18+T19+T20+T22</f>
        <v>0</v>
      </c>
      <c r="U17" s="331">
        <f t="shared" ref="U17" si="25">U18+U19+U20+U22</f>
        <v>1085</v>
      </c>
      <c r="V17" s="330" t="s">
        <v>319</v>
      </c>
      <c r="W17" s="331">
        <f>W18+W19+W20+W22</f>
        <v>0.8</v>
      </c>
      <c r="X17" s="331">
        <f t="shared" ref="X17" si="26">X18+X19+X20+X22</f>
        <v>0</v>
      </c>
      <c r="Y17" s="331">
        <f t="shared" ref="Y17" si="27">Y18+Y19+Y20+Y22</f>
        <v>0</v>
      </c>
      <c r="Z17" s="331">
        <f t="shared" ref="Z17" si="28">Z18+Z19+Z20+Z22</f>
        <v>0</v>
      </c>
      <c r="AA17" s="331">
        <f t="shared" ref="AA17" si="29">AA18+AA19+AA20+AA22</f>
        <v>648</v>
      </c>
      <c r="AB17" s="330" t="s">
        <v>319</v>
      </c>
      <c r="AC17" s="331">
        <f>AC18+AC19+AC20+AC22</f>
        <v>0.8</v>
      </c>
      <c r="AD17" s="331">
        <f t="shared" ref="AD17" si="30">AD18+AD19+AD20+AD22</f>
        <v>0</v>
      </c>
      <c r="AE17" s="331">
        <f t="shared" ref="AE17" si="31">AE18+AE19+AE20+AE22</f>
        <v>0</v>
      </c>
      <c r="AF17" s="331">
        <f t="shared" ref="AF17" si="32">AF18+AF19+AF20+AF22</f>
        <v>0</v>
      </c>
      <c r="AG17" s="331">
        <f t="shared" ref="AG17" si="33">AG18+AG19+AG20+AG22</f>
        <v>577</v>
      </c>
      <c r="AH17" s="210"/>
    </row>
    <row r="18" spans="1:50" s="209" customFormat="1" ht="41.25" customHeight="1" x14ac:dyDescent="0.25">
      <c r="A18" s="256" t="s">
        <v>133</v>
      </c>
      <c r="B18" s="139" t="s">
        <v>306</v>
      </c>
      <c r="C18" s="100" t="s">
        <v>334</v>
      </c>
      <c r="D18" s="213" t="s">
        <v>319</v>
      </c>
      <c r="E18" s="214">
        <f>'4'!G18</f>
        <v>0</v>
      </c>
      <c r="F18" s="215"/>
      <c r="G18" s="332">
        <f>'4'!I18</f>
        <v>0</v>
      </c>
      <c r="H18" s="214"/>
      <c r="I18" s="214">
        <f>'4'!K18</f>
        <v>629</v>
      </c>
      <c r="J18" s="213" t="s">
        <v>319</v>
      </c>
      <c r="K18" s="214">
        <f>'4'!N18</f>
        <v>0</v>
      </c>
      <c r="L18" s="214">
        <f>'4'!O18</f>
        <v>0</v>
      </c>
      <c r="M18" s="214">
        <f>'4'!P18</f>
        <v>0</v>
      </c>
      <c r="N18" s="214">
        <f>'4'!Q18</f>
        <v>0</v>
      </c>
      <c r="O18" s="214">
        <f>'4'!R18</f>
        <v>0</v>
      </c>
      <c r="P18" s="213" t="s">
        <v>319</v>
      </c>
      <c r="Q18" s="214">
        <f>'4'!U18</f>
        <v>0</v>
      </c>
      <c r="R18" s="214">
        <f>'4'!V18</f>
        <v>0</v>
      </c>
      <c r="S18" s="214">
        <f>'4'!W18</f>
        <v>0</v>
      </c>
      <c r="T18" s="214">
        <f>'4'!X18</f>
        <v>0</v>
      </c>
      <c r="U18" s="214">
        <f>'4'!Y18</f>
        <v>1084</v>
      </c>
      <c r="V18" s="213" t="s">
        <v>319</v>
      </c>
      <c r="W18" s="214">
        <f>'4'!AB18</f>
        <v>0</v>
      </c>
      <c r="X18" s="214">
        <f>'4'!AC18</f>
        <v>0</v>
      </c>
      <c r="Y18" s="214">
        <f>'4'!AD18</f>
        <v>0</v>
      </c>
      <c r="Z18" s="214">
        <f>'4'!AE18</f>
        <v>0</v>
      </c>
      <c r="AA18" s="214">
        <f>'4'!AF18</f>
        <v>647</v>
      </c>
      <c r="AB18" s="213" t="s">
        <v>319</v>
      </c>
      <c r="AC18" s="214">
        <f>'4'!AI18</f>
        <v>0</v>
      </c>
      <c r="AD18" s="214">
        <f>'4'!AJ18</f>
        <v>0</v>
      </c>
      <c r="AE18" s="214">
        <f>'4'!AK18</f>
        <v>0</v>
      </c>
      <c r="AF18" s="214">
        <f>'4'!AL18</f>
        <v>0</v>
      </c>
      <c r="AG18" s="214">
        <f>'4'!AM18</f>
        <v>575</v>
      </c>
    </row>
    <row r="19" spans="1:50" s="209" customFormat="1" ht="34.5" customHeight="1" x14ac:dyDescent="0.25">
      <c r="A19" s="256" t="s">
        <v>138</v>
      </c>
      <c r="B19" s="139" t="s">
        <v>312</v>
      </c>
      <c r="C19" s="100" t="s">
        <v>335</v>
      </c>
      <c r="D19" s="213">
        <v>0</v>
      </c>
      <c r="E19" s="214">
        <f>'4'!G19</f>
        <v>0</v>
      </c>
      <c r="F19" s="215"/>
      <c r="G19" s="332">
        <f>'4'!I19</f>
        <v>0</v>
      </c>
      <c r="H19" s="214"/>
      <c r="I19" s="214">
        <f>'4'!K19</f>
        <v>0</v>
      </c>
      <c r="J19" s="213">
        <v>0</v>
      </c>
      <c r="K19" s="214">
        <f>'4'!N19</f>
        <v>0</v>
      </c>
      <c r="L19" s="214">
        <f>'4'!O19</f>
        <v>0</v>
      </c>
      <c r="M19" s="214">
        <f>'4'!P19</f>
        <v>0</v>
      </c>
      <c r="N19" s="214">
        <f>'4'!Q19</f>
        <v>0</v>
      </c>
      <c r="O19" s="214">
        <f>'4'!R19</f>
        <v>0</v>
      </c>
      <c r="P19" s="213">
        <v>0</v>
      </c>
      <c r="Q19" s="214">
        <f>'4'!U19</f>
        <v>0</v>
      </c>
      <c r="R19" s="214">
        <f>'4'!V19</f>
        <v>0</v>
      </c>
      <c r="S19" s="214">
        <f>'4'!W19</f>
        <v>0</v>
      </c>
      <c r="T19" s="214">
        <f>'4'!X19</f>
        <v>0</v>
      </c>
      <c r="U19" s="214">
        <f>'4'!Y19</f>
        <v>0</v>
      </c>
      <c r="V19" s="213">
        <v>4</v>
      </c>
      <c r="W19" s="214">
        <f>'4'!AB19</f>
        <v>0.8</v>
      </c>
      <c r="X19" s="214">
        <f>'4'!AC19</f>
        <v>0</v>
      </c>
      <c r="Y19" s="214">
        <f>'4'!AD19</f>
        <v>0</v>
      </c>
      <c r="Z19" s="214">
        <f>'4'!AE19</f>
        <v>0</v>
      </c>
      <c r="AA19" s="214">
        <f>'4'!AF19</f>
        <v>1</v>
      </c>
      <c r="AB19" s="213">
        <v>4</v>
      </c>
      <c r="AC19" s="214">
        <f>'4'!AI19</f>
        <v>0.8</v>
      </c>
      <c r="AD19" s="214">
        <f>'4'!AJ19</f>
        <v>0</v>
      </c>
      <c r="AE19" s="214">
        <f>'4'!AK19</f>
        <v>0</v>
      </c>
      <c r="AF19" s="214">
        <f>'4'!AL19</f>
        <v>0</v>
      </c>
      <c r="AG19" s="214">
        <f>'4'!AM19</f>
        <v>1</v>
      </c>
    </row>
    <row r="20" spans="1:50" s="209" customFormat="1" ht="30" customHeight="1" x14ac:dyDescent="0.25">
      <c r="A20" s="256" t="s">
        <v>161</v>
      </c>
      <c r="B20" s="139" t="s">
        <v>240</v>
      </c>
      <c r="C20" s="100"/>
      <c r="D20" s="213" t="s">
        <v>376</v>
      </c>
      <c r="E20" s="214">
        <f>'4'!G20</f>
        <v>0</v>
      </c>
      <c r="F20" s="215"/>
      <c r="G20" s="332">
        <f>'4'!I20</f>
        <v>0</v>
      </c>
      <c r="H20" s="214"/>
      <c r="I20" s="214">
        <f>'4'!K20</f>
        <v>1</v>
      </c>
      <c r="J20" s="213" t="s">
        <v>376</v>
      </c>
      <c r="K20" s="214">
        <f>'4'!N20</f>
        <v>0</v>
      </c>
      <c r="L20" s="214">
        <f>'4'!O20</f>
        <v>0</v>
      </c>
      <c r="M20" s="214">
        <f>'4'!P20</f>
        <v>0</v>
      </c>
      <c r="N20" s="214">
        <f>'4'!Q20</f>
        <v>0</v>
      </c>
      <c r="O20" s="214">
        <f>'4'!R20</f>
        <v>0</v>
      </c>
      <c r="P20" s="213" t="s">
        <v>376</v>
      </c>
      <c r="Q20" s="214">
        <f>'4'!U20</f>
        <v>0</v>
      </c>
      <c r="R20" s="214">
        <f>'4'!V20</f>
        <v>0</v>
      </c>
      <c r="S20" s="214">
        <f>'4'!W20</f>
        <v>0</v>
      </c>
      <c r="T20" s="214">
        <f>'4'!X20</f>
        <v>0</v>
      </c>
      <c r="U20" s="214">
        <f>'4'!Y20</f>
        <v>1</v>
      </c>
      <c r="V20" s="213" t="s">
        <v>376</v>
      </c>
      <c r="W20" s="214">
        <f>'4'!AB20</f>
        <v>0</v>
      </c>
      <c r="X20" s="214">
        <f>'4'!AC20</f>
        <v>0</v>
      </c>
      <c r="Y20" s="214">
        <f>'4'!AD20</f>
        <v>0</v>
      </c>
      <c r="Z20" s="214">
        <f>'4'!AE20</f>
        <v>0</v>
      </c>
      <c r="AA20" s="214">
        <f>'4'!AF20</f>
        <v>0</v>
      </c>
      <c r="AB20" s="213" t="s">
        <v>376</v>
      </c>
      <c r="AC20" s="214">
        <f>'4'!AI20</f>
        <v>0</v>
      </c>
      <c r="AD20" s="214">
        <f>'4'!AJ20</f>
        <v>0</v>
      </c>
      <c r="AE20" s="214">
        <f>'4'!AK20</f>
        <v>0</v>
      </c>
      <c r="AF20" s="214">
        <f>'4'!AL20</f>
        <v>0</v>
      </c>
      <c r="AG20" s="214">
        <f>'4'!AM20</f>
        <v>1</v>
      </c>
    </row>
    <row r="21" spans="1:50" s="209" customFormat="1" ht="36" customHeight="1" x14ac:dyDescent="0.25">
      <c r="A21" s="256" t="s">
        <v>316</v>
      </c>
      <c r="B21" s="139" t="s">
        <v>241</v>
      </c>
      <c r="C21" s="100" t="s">
        <v>337</v>
      </c>
      <c r="D21" s="213">
        <v>3</v>
      </c>
      <c r="E21" s="214">
        <f>'4'!G21</f>
        <v>0</v>
      </c>
      <c r="F21" s="215"/>
      <c r="G21" s="332">
        <f>'4'!I21</f>
        <v>0</v>
      </c>
      <c r="H21" s="214"/>
      <c r="I21" s="214">
        <f>'4'!K21</f>
        <v>1</v>
      </c>
      <c r="J21" s="213">
        <v>0</v>
      </c>
      <c r="K21" s="214">
        <f>'4'!N21</f>
        <v>0</v>
      </c>
      <c r="L21" s="214">
        <f>'4'!O21</f>
        <v>0</v>
      </c>
      <c r="M21" s="214">
        <f>'4'!P21</f>
        <v>0</v>
      </c>
      <c r="N21" s="214">
        <f>'4'!Q21</f>
        <v>0</v>
      </c>
      <c r="O21" s="214">
        <f>'4'!R21</f>
        <v>0</v>
      </c>
      <c r="P21" s="213">
        <v>3</v>
      </c>
      <c r="Q21" s="214">
        <f>'4'!U21</f>
        <v>0</v>
      </c>
      <c r="R21" s="214">
        <f>'4'!V21</f>
        <v>0</v>
      </c>
      <c r="S21" s="214">
        <f>'4'!W21</f>
        <v>0</v>
      </c>
      <c r="T21" s="214">
        <f>'4'!X21</f>
        <v>0</v>
      </c>
      <c r="U21" s="214">
        <f>'4'!Y21</f>
        <v>1</v>
      </c>
      <c r="V21" s="213">
        <v>0</v>
      </c>
      <c r="W21" s="214">
        <f>'4'!AB21</f>
        <v>0</v>
      </c>
      <c r="X21" s="214">
        <f>'4'!AC21</f>
        <v>0</v>
      </c>
      <c r="Y21" s="214">
        <f>'4'!AD21</f>
        <v>0</v>
      </c>
      <c r="Z21" s="214">
        <f>'4'!AE21</f>
        <v>0</v>
      </c>
      <c r="AA21" s="214">
        <f>'4'!AF21</f>
        <v>0</v>
      </c>
      <c r="AB21" s="213">
        <v>3</v>
      </c>
      <c r="AC21" s="214">
        <f>'4'!AI21</f>
        <v>0</v>
      </c>
      <c r="AD21" s="214">
        <f>'4'!AJ21</f>
        <v>0</v>
      </c>
      <c r="AE21" s="214">
        <f>'4'!AK21</f>
        <v>0</v>
      </c>
      <c r="AF21" s="214">
        <f>'4'!AL21</f>
        <v>0</v>
      </c>
      <c r="AG21" s="214">
        <f>'4'!AM21</f>
        <v>1</v>
      </c>
    </row>
    <row r="22" spans="1:50" s="209" customFormat="1" ht="53.25" customHeight="1" x14ac:dyDescent="0.25">
      <c r="A22" s="256" t="s">
        <v>330</v>
      </c>
      <c r="B22" s="139" t="s">
        <v>323</v>
      </c>
      <c r="C22" s="100" t="s">
        <v>336</v>
      </c>
      <c r="D22" s="213">
        <v>0</v>
      </c>
      <c r="E22" s="214">
        <f>'4'!G22</f>
        <v>0</v>
      </c>
      <c r="F22" s="215"/>
      <c r="G22" s="332">
        <f>'4'!I22</f>
        <v>0</v>
      </c>
      <c r="H22" s="214"/>
      <c r="I22" s="214">
        <f>'4'!K22</f>
        <v>0</v>
      </c>
      <c r="J22" s="213">
        <v>4</v>
      </c>
      <c r="K22" s="214">
        <f>'4'!N22</f>
        <v>0</v>
      </c>
      <c r="L22" s="214">
        <f>'4'!O22</f>
        <v>0</v>
      </c>
      <c r="M22" s="214">
        <f>'4'!P22</f>
        <v>0</v>
      </c>
      <c r="N22" s="214">
        <f>'4'!Q22</f>
        <v>0</v>
      </c>
      <c r="O22" s="214">
        <f>'4'!R22</f>
        <v>1</v>
      </c>
      <c r="P22" s="213">
        <v>0</v>
      </c>
      <c r="Q22" s="214">
        <f>'4'!U22</f>
        <v>0</v>
      </c>
      <c r="R22" s="214">
        <f>'4'!V22</f>
        <v>0</v>
      </c>
      <c r="S22" s="214">
        <f>'4'!W22</f>
        <v>0</v>
      </c>
      <c r="T22" s="214">
        <f>'4'!X22</f>
        <v>0</v>
      </c>
      <c r="U22" s="214">
        <f>'4'!Y22</f>
        <v>0</v>
      </c>
      <c r="V22" s="213">
        <v>0</v>
      </c>
      <c r="W22" s="214">
        <f>'4'!AB22</f>
        <v>0</v>
      </c>
      <c r="X22" s="214">
        <f>'4'!AC22</f>
        <v>0</v>
      </c>
      <c r="Y22" s="214">
        <f>'4'!AD22</f>
        <v>0</v>
      </c>
      <c r="Z22" s="214">
        <f>'4'!AE22</f>
        <v>0</v>
      </c>
      <c r="AA22" s="214">
        <f>'4'!AF22</f>
        <v>0</v>
      </c>
      <c r="AB22" s="213">
        <v>0</v>
      </c>
      <c r="AC22" s="214">
        <f>'4'!AI22</f>
        <v>0</v>
      </c>
      <c r="AD22" s="214">
        <f>'4'!AJ22</f>
        <v>0</v>
      </c>
      <c r="AE22" s="214">
        <f>'4'!AK22</f>
        <v>0</v>
      </c>
      <c r="AF22" s="214">
        <f>'4'!AL22</f>
        <v>0</v>
      </c>
      <c r="AG22" s="214">
        <f>'4'!AM22</f>
        <v>0</v>
      </c>
    </row>
    <row r="23" spans="1:50" s="211" customFormat="1" ht="41.25" customHeight="1" x14ac:dyDescent="0.25">
      <c r="A23" s="170" t="s">
        <v>255</v>
      </c>
      <c r="B23" s="85" t="s">
        <v>324</v>
      </c>
      <c r="C23" s="171" t="s">
        <v>338</v>
      </c>
      <c r="D23" s="328" t="s">
        <v>319</v>
      </c>
      <c r="E23" s="329">
        <f>E24+E26</f>
        <v>0</v>
      </c>
      <c r="F23" s="329">
        <f t="shared" ref="F23:I23" si="34">F24+F26</f>
        <v>0</v>
      </c>
      <c r="G23" s="329">
        <f t="shared" si="34"/>
        <v>0</v>
      </c>
      <c r="H23" s="329">
        <f t="shared" si="34"/>
        <v>0</v>
      </c>
      <c r="I23" s="329">
        <f t="shared" si="34"/>
        <v>0</v>
      </c>
      <c r="J23" s="328" t="s">
        <v>319</v>
      </c>
      <c r="K23" s="329">
        <f>K24+K26</f>
        <v>1</v>
      </c>
      <c r="L23" s="329">
        <f t="shared" ref="L23" si="35">L24+L26</f>
        <v>0</v>
      </c>
      <c r="M23" s="329">
        <f t="shared" ref="M23" si="36">M24+M26</f>
        <v>2.33</v>
      </c>
      <c r="N23" s="329">
        <f t="shared" ref="N23" si="37">N24+N26</f>
        <v>0</v>
      </c>
      <c r="O23" s="329">
        <f t="shared" ref="O23" si="38">O24+O26</f>
        <v>2</v>
      </c>
      <c r="P23" s="328" t="s">
        <v>319</v>
      </c>
      <c r="Q23" s="329">
        <f>Q24+Q26</f>
        <v>1</v>
      </c>
      <c r="R23" s="329">
        <f t="shared" ref="R23" si="39">R24+R26</f>
        <v>0</v>
      </c>
      <c r="S23" s="329">
        <f t="shared" ref="S23" si="40">S24+S26</f>
        <v>1.73</v>
      </c>
      <c r="T23" s="329">
        <f t="shared" ref="T23" si="41">T24+T26</f>
        <v>0</v>
      </c>
      <c r="U23" s="329">
        <f t="shared" ref="U23" si="42">U24+U26</f>
        <v>1</v>
      </c>
      <c r="V23" s="328" t="s">
        <v>319</v>
      </c>
      <c r="W23" s="329">
        <f>W24+W26</f>
        <v>0</v>
      </c>
      <c r="X23" s="329">
        <f t="shared" ref="X23" si="43">X24+X26</f>
        <v>0</v>
      </c>
      <c r="Y23" s="329">
        <f t="shared" ref="Y23" si="44">Y24+Y26</f>
        <v>0</v>
      </c>
      <c r="Z23" s="329">
        <f t="shared" ref="Z23" si="45">Z24+Z26</f>
        <v>0</v>
      </c>
      <c r="AA23" s="329">
        <f t="shared" ref="AA23" si="46">AA24+AA26</f>
        <v>0</v>
      </c>
      <c r="AB23" s="328" t="s">
        <v>319</v>
      </c>
      <c r="AC23" s="329">
        <f>AC24+AC26</f>
        <v>0</v>
      </c>
      <c r="AD23" s="329">
        <f t="shared" ref="AD23" si="47">AD24+AD26</f>
        <v>0</v>
      </c>
      <c r="AE23" s="329">
        <f t="shared" ref="AE23" si="48">AE24+AE26</f>
        <v>0</v>
      </c>
      <c r="AF23" s="329">
        <f t="shared" ref="AF23" si="49">AF24+AF26</f>
        <v>0</v>
      </c>
      <c r="AG23" s="329">
        <f t="shared" ref="AG23" si="50">AG24+AG26</f>
        <v>0</v>
      </c>
      <c r="AH23" s="210"/>
    </row>
    <row r="24" spans="1:50" s="209" customFormat="1" ht="32.25" customHeight="1" x14ac:dyDescent="0.25">
      <c r="A24" s="256" t="s">
        <v>140</v>
      </c>
      <c r="B24" s="268" t="s">
        <v>325</v>
      </c>
      <c r="C24" s="100"/>
      <c r="D24" s="330" t="s">
        <v>319</v>
      </c>
      <c r="E24" s="331">
        <f>E25</f>
        <v>0</v>
      </c>
      <c r="F24" s="331">
        <f t="shared" ref="F24:I24" si="51">F25</f>
        <v>0</v>
      </c>
      <c r="G24" s="331">
        <f t="shared" si="51"/>
        <v>0</v>
      </c>
      <c r="H24" s="331">
        <f t="shared" si="51"/>
        <v>0</v>
      </c>
      <c r="I24" s="331">
        <f t="shared" si="51"/>
        <v>0</v>
      </c>
      <c r="J24" s="330" t="s">
        <v>319</v>
      </c>
      <c r="K24" s="331">
        <f>K25</f>
        <v>0</v>
      </c>
      <c r="L24" s="331">
        <f t="shared" ref="L24" si="52">L25</f>
        <v>0</v>
      </c>
      <c r="M24" s="331">
        <f t="shared" ref="M24" si="53">M25</f>
        <v>2.33</v>
      </c>
      <c r="N24" s="331">
        <f t="shared" ref="N24" si="54">N25</f>
        <v>0</v>
      </c>
      <c r="O24" s="331">
        <f t="shared" ref="O24" si="55">O25</f>
        <v>0</v>
      </c>
      <c r="P24" s="330" t="s">
        <v>319</v>
      </c>
      <c r="Q24" s="331">
        <f>Q25</f>
        <v>0</v>
      </c>
      <c r="R24" s="331">
        <f t="shared" ref="R24" si="56">R25</f>
        <v>0</v>
      </c>
      <c r="S24" s="331">
        <f t="shared" ref="S24" si="57">S25</f>
        <v>1.73</v>
      </c>
      <c r="T24" s="331">
        <f t="shared" ref="T24" si="58">T25</f>
        <v>0</v>
      </c>
      <c r="U24" s="331">
        <f t="shared" ref="U24" si="59">U25</f>
        <v>0</v>
      </c>
      <c r="V24" s="330" t="s">
        <v>319</v>
      </c>
      <c r="W24" s="331">
        <f>W25</f>
        <v>0</v>
      </c>
      <c r="X24" s="331">
        <f t="shared" ref="X24" si="60">X25</f>
        <v>0</v>
      </c>
      <c r="Y24" s="331">
        <f t="shared" ref="Y24" si="61">Y25</f>
        <v>0</v>
      </c>
      <c r="Z24" s="331">
        <f t="shared" ref="Z24" si="62">Z25</f>
        <v>0</v>
      </c>
      <c r="AA24" s="331">
        <f t="shared" ref="AA24" si="63">AA25</f>
        <v>0</v>
      </c>
      <c r="AB24" s="330" t="s">
        <v>319</v>
      </c>
      <c r="AC24" s="331">
        <f>AC25</f>
        <v>0</v>
      </c>
      <c r="AD24" s="331">
        <f t="shared" ref="AD24" si="64">AD25</f>
        <v>0</v>
      </c>
      <c r="AE24" s="331">
        <f t="shared" ref="AE24" si="65">AE25</f>
        <v>0</v>
      </c>
      <c r="AF24" s="331">
        <f t="shared" ref="AF24" si="66">AF25</f>
        <v>0</v>
      </c>
      <c r="AG24" s="331">
        <f t="shared" ref="AG24" si="67">AG25</f>
        <v>0</v>
      </c>
    </row>
    <row r="25" spans="1:50" s="209" customFormat="1" ht="32.25" customHeight="1" x14ac:dyDescent="0.25">
      <c r="A25" s="256" t="s">
        <v>285</v>
      </c>
      <c r="B25" s="139" t="s">
        <v>352</v>
      </c>
      <c r="C25" s="100"/>
      <c r="D25" s="213">
        <v>0</v>
      </c>
      <c r="E25" s="214">
        <f>'4'!G25</f>
        <v>0</v>
      </c>
      <c r="F25" s="215"/>
      <c r="G25" s="332">
        <f>'4'!I25</f>
        <v>0</v>
      </c>
      <c r="H25" s="214"/>
      <c r="I25" s="214">
        <f>'4'!K25</f>
        <v>0</v>
      </c>
      <c r="J25" s="213">
        <v>4</v>
      </c>
      <c r="K25" s="214">
        <f>'4'!N25</f>
        <v>0</v>
      </c>
      <c r="L25" s="214">
        <f>'4'!O25</f>
        <v>0</v>
      </c>
      <c r="M25" s="214">
        <f>'4'!P25</f>
        <v>2.33</v>
      </c>
      <c r="N25" s="214">
        <f>'4'!Q25</f>
        <v>0</v>
      </c>
      <c r="O25" s="214">
        <f>'4'!R25</f>
        <v>0</v>
      </c>
      <c r="P25" s="213">
        <v>0</v>
      </c>
      <c r="Q25" s="214">
        <f>'4'!U25</f>
        <v>0</v>
      </c>
      <c r="R25" s="214">
        <f>'4'!V25</f>
        <v>0</v>
      </c>
      <c r="S25" s="214">
        <f>'4'!W25</f>
        <v>1.73</v>
      </c>
      <c r="T25" s="214">
        <f>'4'!X25</f>
        <v>0</v>
      </c>
      <c r="U25" s="214">
        <f>'4'!Y25</f>
        <v>0</v>
      </c>
      <c r="V25" s="213">
        <v>0</v>
      </c>
      <c r="W25" s="214">
        <f>'4'!AB25</f>
        <v>0</v>
      </c>
      <c r="X25" s="214">
        <f>'4'!AC25</f>
        <v>0</v>
      </c>
      <c r="Y25" s="214">
        <f>'4'!AD25</f>
        <v>0</v>
      </c>
      <c r="Z25" s="214">
        <f>'4'!AE25</f>
        <v>0</v>
      </c>
      <c r="AA25" s="214">
        <f>'4'!AF25</f>
        <v>0</v>
      </c>
      <c r="AB25" s="213">
        <v>0</v>
      </c>
      <c r="AC25" s="214">
        <f>'4'!AI25</f>
        <v>0</v>
      </c>
      <c r="AD25" s="214">
        <f>'4'!AJ25</f>
        <v>0</v>
      </c>
      <c r="AE25" s="214">
        <f>'4'!AK25</f>
        <v>0</v>
      </c>
      <c r="AF25" s="214">
        <f>'4'!AL25</f>
        <v>0</v>
      </c>
      <c r="AG25" s="214">
        <f>'4'!AM25</f>
        <v>0</v>
      </c>
    </row>
    <row r="26" spans="1:50" s="209" customFormat="1" ht="30" customHeight="1" x14ac:dyDescent="0.25">
      <c r="A26" s="256" t="s">
        <v>141</v>
      </c>
      <c r="B26" s="268" t="s">
        <v>326</v>
      </c>
      <c r="C26" s="100"/>
      <c r="D26" s="330" t="s">
        <v>319</v>
      </c>
      <c r="E26" s="331">
        <f>E27+E28+E29</f>
        <v>0</v>
      </c>
      <c r="F26" s="331">
        <f t="shared" ref="F26:I26" si="68">F27+F28+F29</f>
        <v>0</v>
      </c>
      <c r="G26" s="331">
        <f t="shared" si="68"/>
        <v>0</v>
      </c>
      <c r="H26" s="331">
        <f t="shared" si="68"/>
        <v>0</v>
      </c>
      <c r="I26" s="331">
        <f t="shared" si="68"/>
        <v>0</v>
      </c>
      <c r="J26" s="330" t="s">
        <v>319</v>
      </c>
      <c r="K26" s="331">
        <f>K27+K28+K29</f>
        <v>1</v>
      </c>
      <c r="L26" s="331">
        <f t="shared" ref="L26" si="69">L27+L28+L29</f>
        <v>0</v>
      </c>
      <c r="M26" s="331">
        <f t="shared" ref="M26" si="70">M27+M28+M29</f>
        <v>0</v>
      </c>
      <c r="N26" s="331">
        <f t="shared" ref="N26" si="71">N27+N28+N29</f>
        <v>0</v>
      </c>
      <c r="O26" s="331">
        <f t="shared" ref="O26" si="72">O27+O28+O29</f>
        <v>2</v>
      </c>
      <c r="P26" s="330" t="s">
        <v>319</v>
      </c>
      <c r="Q26" s="331">
        <f>Q27+Q28+Q29</f>
        <v>1</v>
      </c>
      <c r="R26" s="331">
        <f t="shared" ref="R26" si="73">R27+R28+R29</f>
        <v>0</v>
      </c>
      <c r="S26" s="331">
        <f t="shared" ref="S26" si="74">S27+S28+S29</f>
        <v>0</v>
      </c>
      <c r="T26" s="331">
        <f t="shared" ref="T26" si="75">T27+T28+T29</f>
        <v>0</v>
      </c>
      <c r="U26" s="331">
        <f t="shared" ref="U26" si="76">U27+U28+U29</f>
        <v>1</v>
      </c>
      <c r="V26" s="330" t="s">
        <v>319</v>
      </c>
      <c r="W26" s="331">
        <f>W27+W28+W29</f>
        <v>0</v>
      </c>
      <c r="X26" s="331">
        <f t="shared" ref="X26" si="77">X27+X28+X29</f>
        <v>0</v>
      </c>
      <c r="Y26" s="331">
        <f t="shared" ref="Y26" si="78">Y27+Y28+Y29</f>
        <v>0</v>
      </c>
      <c r="Z26" s="331">
        <f t="shared" ref="Z26" si="79">Z27+Z28+Z29</f>
        <v>0</v>
      </c>
      <c r="AA26" s="331">
        <f t="shared" ref="AA26" si="80">AA27+AA28+AA29</f>
        <v>0</v>
      </c>
      <c r="AB26" s="330" t="s">
        <v>319</v>
      </c>
      <c r="AC26" s="331">
        <f>AC27+AC28+AC29</f>
        <v>0</v>
      </c>
      <c r="AD26" s="331">
        <f t="shared" ref="AD26" si="81">AD27+AD28+AD29</f>
        <v>0</v>
      </c>
      <c r="AE26" s="331">
        <f t="shared" ref="AE26" si="82">AE27+AE28+AE29</f>
        <v>0</v>
      </c>
      <c r="AF26" s="331">
        <f t="shared" ref="AF26" si="83">AF27+AF28+AF29</f>
        <v>0</v>
      </c>
      <c r="AG26" s="331">
        <f t="shared" ref="AG26" si="84">AG27+AG28+AG29</f>
        <v>0</v>
      </c>
    </row>
    <row r="27" spans="1:50" s="209" customFormat="1" ht="63" customHeight="1" x14ac:dyDescent="0.25">
      <c r="A27" s="256" t="s">
        <v>331</v>
      </c>
      <c r="B27" s="139" t="s">
        <v>327</v>
      </c>
      <c r="C27" s="100"/>
      <c r="D27" s="213">
        <v>0</v>
      </c>
      <c r="E27" s="214">
        <f>'4'!G27</f>
        <v>0</v>
      </c>
      <c r="F27" s="215"/>
      <c r="G27" s="332">
        <f>'4'!I27</f>
        <v>0</v>
      </c>
      <c r="H27" s="214"/>
      <c r="I27" s="214">
        <f>'4'!K27</f>
        <v>0</v>
      </c>
      <c r="J27" s="213">
        <v>4</v>
      </c>
      <c r="K27" s="214">
        <f>'4'!N27</f>
        <v>0</v>
      </c>
      <c r="L27" s="214">
        <f>'4'!O27</f>
        <v>0</v>
      </c>
      <c r="M27" s="214">
        <f>'4'!P27</f>
        <v>0</v>
      </c>
      <c r="N27" s="214">
        <f>'4'!Q27</f>
        <v>0</v>
      </c>
      <c r="O27" s="214">
        <f>'4'!R27</f>
        <v>1</v>
      </c>
      <c r="P27" s="213">
        <v>0</v>
      </c>
      <c r="Q27" s="214">
        <f>'4'!U27</f>
        <v>0</v>
      </c>
      <c r="R27" s="214">
        <f>'4'!V27</f>
        <v>0</v>
      </c>
      <c r="S27" s="214">
        <f>'4'!W27</f>
        <v>0</v>
      </c>
      <c r="T27" s="214">
        <f>'4'!X27</f>
        <v>0</v>
      </c>
      <c r="U27" s="214">
        <f>'4'!Y27</f>
        <v>0</v>
      </c>
      <c r="V27" s="213">
        <v>0</v>
      </c>
      <c r="W27" s="214">
        <f>'4'!AB27</f>
        <v>0</v>
      </c>
      <c r="X27" s="214">
        <f>'4'!AC27</f>
        <v>0</v>
      </c>
      <c r="Y27" s="214">
        <f>'4'!AD27</f>
        <v>0</v>
      </c>
      <c r="Z27" s="214">
        <f>'4'!AE27</f>
        <v>0</v>
      </c>
      <c r="AA27" s="214">
        <f>'4'!AF27</f>
        <v>0</v>
      </c>
      <c r="AB27" s="213">
        <v>0</v>
      </c>
      <c r="AC27" s="214">
        <f>'4'!AI27</f>
        <v>0</v>
      </c>
      <c r="AD27" s="214">
        <f>'4'!AJ27</f>
        <v>0</v>
      </c>
      <c r="AE27" s="214">
        <f>'4'!AK27</f>
        <v>0</v>
      </c>
      <c r="AF27" s="214">
        <f>'4'!AL27</f>
        <v>0</v>
      </c>
      <c r="AG27" s="214">
        <f>'4'!AM27</f>
        <v>0</v>
      </c>
    </row>
    <row r="28" spans="1:50" s="209" customFormat="1" ht="63" customHeight="1" x14ac:dyDescent="0.25">
      <c r="A28" s="256" t="s">
        <v>332</v>
      </c>
      <c r="B28" s="139" t="s">
        <v>328</v>
      </c>
      <c r="C28" s="100"/>
      <c r="D28" s="213">
        <v>0</v>
      </c>
      <c r="E28" s="214">
        <f>'4'!G28</f>
        <v>0</v>
      </c>
      <c r="F28" s="215"/>
      <c r="G28" s="332">
        <f>'4'!I28</f>
        <v>0</v>
      </c>
      <c r="H28" s="214"/>
      <c r="I28" s="214">
        <f>'4'!K28</f>
        <v>0</v>
      </c>
      <c r="J28" s="213">
        <v>4</v>
      </c>
      <c r="K28" s="214">
        <f>'4'!N28</f>
        <v>1</v>
      </c>
      <c r="L28" s="214">
        <f>'4'!O28</f>
        <v>0</v>
      </c>
      <c r="M28" s="214">
        <f>'4'!P28</f>
        <v>0</v>
      </c>
      <c r="N28" s="214">
        <f>'4'!Q28</f>
        <v>0</v>
      </c>
      <c r="O28" s="214">
        <f>'4'!R28</f>
        <v>1</v>
      </c>
      <c r="P28" s="213">
        <v>0</v>
      </c>
      <c r="Q28" s="214">
        <f>'4'!U28</f>
        <v>0</v>
      </c>
      <c r="R28" s="214">
        <f>'4'!V28</f>
        <v>0</v>
      </c>
      <c r="S28" s="214">
        <f>'4'!W28</f>
        <v>0</v>
      </c>
      <c r="T28" s="214">
        <f>'4'!X28</f>
        <v>0</v>
      </c>
      <c r="U28" s="214">
        <f>'4'!Y28</f>
        <v>0</v>
      </c>
      <c r="V28" s="213">
        <v>0</v>
      </c>
      <c r="W28" s="214">
        <f>'4'!AB28</f>
        <v>0</v>
      </c>
      <c r="X28" s="214">
        <f>'4'!AC28</f>
        <v>0</v>
      </c>
      <c r="Y28" s="214">
        <f>'4'!AD28</f>
        <v>0</v>
      </c>
      <c r="Z28" s="214">
        <f>'4'!AE28</f>
        <v>0</v>
      </c>
      <c r="AA28" s="214">
        <f>'4'!AF28</f>
        <v>0</v>
      </c>
      <c r="AB28" s="213">
        <v>0</v>
      </c>
      <c r="AC28" s="214">
        <f>'4'!AI28</f>
        <v>0</v>
      </c>
      <c r="AD28" s="214">
        <f>'4'!AJ28</f>
        <v>0</v>
      </c>
      <c r="AE28" s="214">
        <f>'4'!AK28</f>
        <v>0</v>
      </c>
      <c r="AF28" s="214">
        <f>'4'!AL28</f>
        <v>0</v>
      </c>
      <c r="AG28" s="214">
        <f>'4'!AM28</f>
        <v>0</v>
      </c>
    </row>
    <row r="29" spans="1:50" s="209" customFormat="1" ht="63" customHeight="1" thickBot="1" x14ac:dyDescent="0.3">
      <c r="A29" s="248" t="s">
        <v>333</v>
      </c>
      <c r="B29" s="195" t="s">
        <v>329</v>
      </c>
      <c r="C29" s="243"/>
      <c r="D29" s="213">
        <v>0</v>
      </c>
      <c r="E29" s="214">
        <f>'4'!G29</f>
        <v>0</v>
      </c>
      <c r="F29" s="215"/>
      <c r="G29" s="332">
        <f>'4'!I29</f>
        <v>0</v>
      </c>
      <c r="H29" s="214"/>
      <c r="I29" s="214">
        <f>'4'!K29</f>
        <v>0</v>
      </c>
      <c r="J29" s="213">
        <v>0</v>
      </c>
      <c r="K29" s="214">
        <f>'4'!N29</f>
        <v>0</v>
      </c>
      <c r="L29" s="214">
        <f>'4'!O29</f>
        <v>0</v>
      </c>
      <c r="M29" s="214">
        <f>'4'!P29</f>
        <v>0</v>
      </c>
      <c r="N29" s="214">
        <f>'4'!Q29</f>
        <v>0</v>
      </c>
      <c r="O29" s="214">
        <f>'4'!R29</f>
        <v>0</v>
      </c>
      <c r="P29" s="213">
        <v>4</v>
      </c>
      <c r="Q29" s="214">
        <f>'4'!U29</f>
        <v>1</v>
      </c>
      <c r="R29" s="214">
        <f>'4'!V29</f>
        <v>0</v>
      </c>
      <c r="S29" s="214">
        <f>'4'!W29</f>
        <v>0</v>
      </c>
      <c r="T29" s="214">
        <f>'4'!X29</f>
        <v>0</v>
      </c>
      <c r="U29" s="214">
        <f>'4'!Y29</f>
        <v>1</v>
      </c>
      <c r="V29" s="213">
        <v>0</v>
      </c>
      <c r="W29" s="214">
        <f>'4'!AB29</f>
        <v>0</v>
      </c>
      <c r="X29" s="214">
        <f>'4'!AC29</f>
        <v>0</v>
      </c>
      <c r="Y29" s="214">
        <f>'4'!AD29</f>
        <v>0</v>
      </c>
      <c r="Z29" s="214">
        <f>'4'!AE29</f>
        <v>0</v>
      </c>
      <c r="AA29" s="214">
        <f>'4'!AF29</f>
        <v>0</v>
      </c>
      <c r="AB29" s="213">
        <v>0</v>
      </c>
      <c r="AC29" s="214">
        <f>'4'!AI29</f>
        <v>0</v>
      </c>
      <c r="AD29" s="214">
        <f>'4'!AJ29</f>
        <v>0</v>
      </c>
      <c r="AE29" s="214">
        <f>'4'!AK29</f>
        <v>0</v>
      </c>
      <c r="AF29" s="214">
        <f>'4'!AL29</f>
        <v>0</v>
      </c>
      <c r="AG29" s="214">
        <f>'4'!AM29</f>
        <v>0</v>
      </c>
    </row>
    <row r="30" spans="1:50" s="19" customFormat="1" x14ac:dyDescent="0.25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</row>
    <row r="31" spans="1:50" s="19" customFormat="1" ht="36" customHeight="1" x14ac:dyDescent="0.25">
      <c r="A31" s="469" t="s">
        <v>214</v>
      </c>
      <c r="B31" s="469"/>
      <c r="C31" s="469"/>
      <c r="D31" s="469"/>
      <c r="E31" s="469"/>
      <c r="F31" s="469"/>
      <c r="G31" s="469"/>
      <c r="H31" s="469"/>
      <c r="I31" s="469"/>
      <c r="J31" s="469"/>
      <c r="K31" s="469"/>
      <c r="L31" s="469"/>
      <c r="M31" s="469"/>
      <c r="N31" s="469"/>
      <c r="O31" s="469"/>
      <c r="P31" s="469"/>
      <c r="Q31" s="469"/>
      <c r="R31" s="469"/>
      <c r="S31" s="469"/>
      <c r="T31" s="469"/>
      <c r="U31" s="469"/>
      <c r="V31" s="469"/>
      <c r="W31" s="469"/>
      <c r="X31" s="469"/>
      <c r="Y31" s="469"/>
      <c r="Z31" s="469"/>
      <c r="AA31" s="469"/>
      <c r="AB31" s="469"/>
      <c r="AC31" s="469"/>
      <c r="AD31" s="469"/>
      <c r="AE31" s="469"/>
      <c r="AF31" s="469"/>
      <c r="AG31" s="469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</row>
    <row r="32" spans="1:50" s="19" customFormat="1" ht="42" customHeight="1" x14ac:dyDescent="0.25">
      <c r="A32" s="469" t="s">
        <v>212</v>
      </c>
      <c r="B32" s="469"/>
      <c r="C32" s="469"/>
      <c r="D32" s="469"/>
      <c r="E32" s="469"/>
      <c r="F32" s="469"/>
      <c r="G32" s="469"/>
      <c r="H32" s="469"/>
      <c r="I32" s="469"/>
      <c r="J32" s="469"/>
      <c r="K32" s="469"/>
      <c r="L32" s="469"/>
      <c r="M32" s="469"/>
      <c r="N32" s="469"/>
      <c r="O32" s="469"/>
      <c r="P32" s="469"/>
      <c r="Q32" s="469"/>
      <c r="R32" s="469"/>
      <c r="S32" s="469"/>
      <c r="T32" s="469"/>
      <c r="U32" s="469"/>
      <c r="V32" s="469"/>
      <c r="W32" s="469"/>
      <c r="X32" s="469"/>
      <c r="Y32" s="469"/>
      <c r="Z32" s="469"/>
      <c r="AA32" s="469"/>
      <c r="AB32" s="469"/>
      <c r="AC32" s="469"/>
      <c r="AD32" s="469"/>
      <c r="AE32" s="469"/>
      <c r="AF32" s="469"/>
      <c r="AG32" s="469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</row>
    <row r="33" spans="1:44" s="19" customFormat="1" ht="51" customHeight="1" x14ac:dyDescent="0.25">
      <c r="A33" s="470" t="s">
        <v>295</v>
      </c>
      <c r="B33" s="470"/>
      <c r="C33" s="470"/>
      <c r="D33" s="470"/>
      <c r="E33" s="470"/>
      <c r="F33" s="470"/>
      <c r="G33" s="470"/>
      <c r="H33" s="470"/>
      <c r="I33" s="470"/>
      <c r="J33" s="470"/>
      <c r="K33" s="470"/>
      <c r="L33" s="470"/>
      <c r="M33" s="470"/>
      <c r="N33" s="470"/>
      <c r="O33" s="470"/>
      <c r="P33" s="470"/>
      <c r="Q33" s="470"/>
      <c r="R33" s="470"/>
      <c r="S33" s="470"/>
      <c r="T33" s="470"/>
      <c r="U33" s="470"/>
      <c r="V33" s="470"/>
      <c r="W33" s="470"/>
      <c r="X33" s="470"/>
      <c r="Y33" s="470"/>
      <c r="Z33" s="470"/>
      <c r="AA33" s="470"/>
      <c r="AB33" s="470"/>
      <c r="AC33" s="470"/>
      <c r="AD33" s="470"/>
      <c r="AE33" s="470"/>
      <c r="AF33" s="470"/>
      <c r="AG33" s="470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</row>
    <row r="34" spans="1:44" s="19" customFormat="1" ht="22.5" customHeight="1" x14ac:dyDescent="0.25">
      <c r="A34" s="470" t="s">
        <v>296</v>
      </c>
      <c r="B34" s="470"/>
      <c r="C34" s="470"/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470"/>
      <c r="Z34" s="470"/>
      <c r="AA34" s="470"/>
      <c r="AB34" s="470"/>
      <c r="AC34" s="470"/>
      <c r="AD34" s="470"/>
      <c r="AE34" s="470"/>
      <c r="AF34" s="470"/>
      <c r="AG34" s="470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</row>
    <row r="35" spans="1:44" s="19" customFormat="1" ht="35.25" customHeight="1" x14ac:dyDescent="0.25">
      <c r="A35" s="470" t="s">
        <v>297</v>
      </c>
      <c r="B35" s="470"/>
      <c r="C35" s="470"/>
      <c r="D35" s="470"/>
      <c r="E35" s="470"/>
      <c r="F35" s="470"/>
      <c r="G35" s="470"/>
      <c r="H35" s="470"/>
      <c r="I35" s="470"/>
      <c r="J35" s="470"/>
      <c r="K35" s="470"/>
      <c r="L35" s="470"/>
      <c r="M35" s="470"/>
      <c r="N35" s="470"/>
      <c r="O35" s="470"/>
      <c r="P35" s="470"/>
      <c r="Q35" s="470"/>
      <c r="R35" s="470"/>
      <c r="S35" s="470"/>
      <c r="T35" s="470"/>
      <c r="U35" s="470"/>
      <c r="V35" s="470"/>
      <c r="W35" s="470"/>
      <c r="X35" s="470"/>
      <c r="Y35" s="470"/>
      <c r="Z35" s="470"/>
      <c r="AA35" s="470"/>
      <c r="AB35" s="470"/>
      <c r="AC35" s="470"/>
      <c r="AD35" s="470"/>
      <c r="AE35" s="470"/>
      <c r="AF35" s="470"/>
      <c r="AG35" s="470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</row>
    <row r="36" spans="1:44" s="19" customFormat="1" ht="18" customHeight="1" x14ac:dyDescent="0.25">
      <c r="A36" s="470" t="s">
        <v>298</v>
      </c>
      <c r="B36" s="470"/>
      <c r="C36" s="470"/>
      <c r="D36" s="470"/>
      <c r="E36" s="470"/>
      <c r="F36" s="470"/>
      <c r="G36" s="470"/>
      <c r="H36" s="470"/>
      <c r="I36" s="470"/>
      <c r="J36" s="470"/>
      <c r="K36" s="470"/>
      <c r="L36" s="470"/>
      <c r="M36" s="470"/>
      <c r="N36" s="470"/>
      <c r="O36" s="470"/>
      <c r="P36" s="470"/>
      <c r="Q36" s="470"/>
      <c r="R36" s="470"/>
      <c r="S36" s="470"/>
      <c r="T36" s="470"/>
      <c r="U36" s="470"/>
      <c r="V36" s="470"/>
      <c r="W36" s="470"/>
      <c r="X36" s="470"/>
      <c r="Y36" s="470"/>
      <c r="Z36" s="470"/>
      <c r="AA36" s="470"/>
      <c r="AB36" s="470"/>
      <c r="AC36" s="470"/>
      <c r="AD36" s="470"/>
      <c r="AE36" s="470"/>
      <c r="AF36" s="470"/>
      <c r="AG36" s="470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</row>
    <row r="37" spans="1:44" s="19" customFormat="1" ht="49.5" customHeight="1" x14ac:dyDescent="0.25">
      <c r="A37" s="468" t="s">
        <v>299</v>
      </c>
      <c r="B37" s="468"/>
      <c r="C37" s="468"/>
      <c r="D37" s="468"/>
      <c r="E37" s="468"/>
      <c r="F37" s="468"/>
      <c r="G37" s="468"/>
      <c r="H37" s="468"/>
      <c r="I37" s="468"/>
      <c r="J37" s="468"/>
      <c r="K37" s="468"/>
      <c r="L37" s="468"/>
      <c r="M37" s="468"/>
      <c r="N37" s="468"/>
      <c r="O37" s="468"/>
      <c r="P37" s="468"/>
      <c r="Q37" s="468"/>
      <c r="R37" s="468"/>
      <c r="S37" s="468"/>
      <c r="T37" s="468"/>
      <c r="U37" s="468"/>
      <c r="V37" s="468"/>
      <c r="W37" s="468"/>
      <c r="X37" s="468"/>
      <c r="Y37" s="468"/>
      <c r="Z37" s="468"/>
      <c r="AA37" s="468"/>
      <c r="AB37" s="468"/>
      <c r="AC37" s="468"/>
      <c r="AD37" s="468"/>
      <c r="AE37" s="468"/>
      <c r="AF37" s="468"/>
      <c r="AG37" s="468"/>
      <c r="AH37" s="132"/>
    </row>
    <row r="39" spans="1:44" s="19" customFormat="1" ht="25.5" customHeight="1" x14ac:dyDescent="0.25">
      <c r="A39" s="93" t="s">
        <v>375</v>
      </c>
      <c r="B39" s="93"/>
      <c r="C39" s="93" t="s">
        <v>362</v>
      </c>
      <c r="D39" s="93"/>
      <c r="E39" s="93"/>
      <c r="F39" s="93" t="s">
        <v>317</v>
      </c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</row>
    <row r="40" spans="1:44" s="19" customFormat="1" ht="13.5" customHeight="1" x14ac:dyDescent="0.25">
      <c r="A40" s="93"/>
      <c r="B40" s="93"/>
      <c r="C40" s="93"/>
      <c r="D40" s="93"/>
      <c r="E40" s="93"/>
      <c r="F40" s="93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</row>
    <row r="41" spans="1:44" s="19" customFormat="1" x14ac:dyDescent="0.25">
      <c r="A41" s="93"/>
      <c r="B41" s="93"/>
      <c r="C41" s="93"/>
      <c r="D41" s="93"/>
      <c r="E41" s="93"/>
      <c r="F41" s="93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</row>
    <row r="42" spans="1:44" s="19" customFormat="1" x14ac:dyDescent="0.25">
      <c r="A42" s="93"/>
      <c r="B42" s="93"/>
      <c r="C42" s="93"/>
      <c r="D42" s="93"/>
      <c r="E42" s="93"/>
      <c r="F42" s="93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</row>
    <row r="43" spans="1:44" s="19" customFormat="1" x14ac:dyDescent="0.25">
      <c r="A43" s="333" t="s">
        <v>357</v>
      </c>
      <c r="B43" s="333"/>
      <c r="C43" s="333"/>
      <c r="D43" s="333"/>
      <c r="E43" s="92"/>
      <c r="F43" s="92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</row>
  </sheetData>
  <sheetProtection password="C411" sheet="1" formatCells="0" formatColumns="0" formatRows="0" insertColumns="0" insertRows="0" insertHyperlinks="0" deleteColumns="0" deleteRows="0" sort="0" autoFilter="0" pivotTables="0"/>
  <mergeCells count="36">
    <mergeCell ref="A37:AG37"/>
    <mergeCell ref="A31:AG31"/>
    <mergeCell ref="A32:AG32"/>
    <mergeCell ref="A33:AG33"/>
    <mergeCell ref="A34:AG34"/>
    <mergeCell ref="A35:AG35"/>
    <mergeCell ref="A36:AG36"/>
    <mergeCell ref="P11:U12"/>
    <mergeCell ref="V11:AA12"/>
    <mergeCell ref="AB11:AG12"/>
    <mergeCell ref="A4:AG4"/>
    <mergeCell ref="A5:AG5"/>
    <mergeCell ref="A7:AG7"/>
    <mergeCell ref="AE6:AG6"/>
    <mergeCell ref="A10:A14"/>
    <mergeCell ref="B10:B14"/>
    <mergeCell ref="C10:C14"/>
    <mergeCell ref="D10:AG10"/>
    <mergeCell ref="AC8:AG8"/>
    <mergeCell ref="AC9:AG9"/>
    <mergeCell ref="A43:D43"/>
    <mergeCell ref="AV11:BB12"/>
    <mergeCell ref="BC11:BI12"/>
    <mergeCell ref="BJ11:BP12"/>
    <mergeCell ref="BQ11:BW12"/>
    <mergeCell ref="D13:I13"/>
    <mergeCell ref="J13:O13"/>
    <mergeCell ref="P13:U13"/>
    <mergeCell ref="V13:AA13"/>
    <mergeCell ref="AB13:AG13"/>
    <mergeCell ref="AV13:BB13"/>
    <mergeCell ref="BC13:BI13"/>
    <mergeCell ref="BJ13:BP13"/>
    <mergeCell ref="BQ13:BW13"/>
    <mergeCell ref="D11:I12"/>
    <mergeCell ref="J11:O12"/>
  </mergeCells>
  <pageMargins left="0.70866141732283472" right="0.70866141732283472" top="0.74803149606299213" bottom="0.74803149606299213" header="0.31496062992125984" footer="0.31496062992125984"/>
  <pageSetup paperSize="9" scale="52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92D050"/>
    <pageSetUpPr fitToPage="1"/>
  </sheetPr>
  <dimension ref="A1:BA35"/>
  <sheetViews>
    <sheetView view="pageBreakPreview" topLeftCell="A10" zoomScale="80" zoomScaleNormal="60" zoomScaleSheetLayoutView="80" workbookViewId="0">
      <selection activeCell="K23" sqref="K23"/>
    </sheetView>
  </sheetViews>
  <sheetFormatPr defaultColWidth="9" defaultRowHeight="15.75" x14ac:dyDescent="0.25"/>
  <cols>
    <col min="1" max="1" width="6.75" style="14" customWidth="1"/>
    <col min="2" max="2" width="32" style="14" customWidth="1"/>
    <col min="3" max="3" width="12.375" style="57" customWidth="1"/>
    <col min="4" max="4" width="8.25" style="14" customWidth="1"/>
    <col min="5" max="5" width="6" style="14" hidden="1" customWidth="1"/>
    <col min="6" max="6" width="7.375" style="14" customWidth="1"/>
    <col min="7" max="7" width="6" style="14" hidden="1" customWidth="1"/>
    <col min="8" max="8" width="7" style="14" customWidth="1"/>
    <col min="9" max="9" width="6" style="14" hidden="1" customWidth="1"/>
    <col min="10" max="10" width="8.125" style="14" customWidth="1"/>
    <col min="11" max="11" width="6" style="14" customWidth="1"/>
    <col min="12" max="12" width="6" style="14" hidden="1" customWidth="1"/>
    <col min="13" max="13" width="6" style="14" customWidth="1"/>
    <col min="14" max="14" width="6" style="14" hidden="1" customWidth="1"/>
    <col min="15" max="15" width="6" style="14" customWidth="1"/>
    <col min="16" max="16" width="6" style="14" hidden="1" customWidth="1"/>
    <col min="17" max="17" width="8.375" style="14" customWidth="1"/>
    <col min="18" max="18" width="6" style="73" customWidth="1"/>
    <col min="19" max="19" width="6" style="73" hidden="1" customWidth="1"/>
    <col min="20" max="20" width="8" style="73" customWidth="1"/>
    <col min="21" max="21" width="6" style="73" hidden="1" customWidth="1"/>
    <col min="22" max="22" width="6" style="73" customWidth="1"/>
    <col min="23" max="23" width="6" style="73" hidden="1" customWidth="1"/>
    <col min="24" max="24" width="8" style="73" customWidth="1"/>
    <col min="25" max="25" width="6" style="73" customWidth="1"/>
    <col min="26" max="26" width="6" style="73" hidden="1" customWidth="1"/>
    <col min="27" max="27" width="6" style="73" customWidth="1"/>
    <col min="28" max="28" width="6" style="73" hidden="1" customWidth="1"/>
    <col min="29" max="29" width="6" style="73" customWidth="1"/>
    <col min="30" max="30" width="7.625" style="73" customWidth="1"/>
    <col min="31" max="31" width="6" style="14" customWidth="1"/>
    <col min="32" max="32" width="6" style="14" hidden="1" customWidth="1"/>
    <col min="33" max="33" width="6" style="14" customWidth="1"/>
    <col min="34" max="34" width="6" style="14" hidden="1" customWidth="1"/>
    <col min="35" max="35" width="6" style="14" customWidth="1"/>
    <col min="36" max="36" width="6" style="14" hidden="1" customWidth="1"/>
    <col min="37" max="37" width="8" style="14" customWidth="1"/>
    <col min="38" max="38" width="6" style="14" customWidth="1"/>
    <col min="39" max="39" width="6" style="14" hidden="1" customWidth="1"/>
    <col min="40" max="40" width="6.125" style="14" customWidth="1"/>
    <col min="41" max="41" width="6" style="14" hidden="1" customWidth="1"/>
    <col min="42" max="42" width="6" style="14" customWidth="1"/>
    <col min="43" max="43" width="6" style="14" hidden="1" customWidth="1"/>
    <col min="44" max="44" width="9.375" style="14" customWidth="1"/>
    <col min="45" max="45" width="7.125" style="14" customWidth="1"/>
    <col min="46" max="46" width="6" style="14" hidden="1" customWidth="1"/>
    <col min="47" max="47" width="9.25" style="14" customWidth="1"/>
    <col min="48" max="48" width="6" style="14" hidden="1" customWidth="1"/>
    <col min="49" max="49" width="6.875" style="14" customWidth="1"/>
    <col min="50" max="50" width="1.875" style="14" hidden="1" customWidth="1"/>
    <col min="51" max="51" width="8.25" style="14" customWidth="1"/>
    <col min="52" max="52" width="5" style="84" customWidth="1"/>
    <col min="53" max="53" width="5" style="14" customWidth="1"/>
    <col min="54" max="61" width="5" style="1" customWidth="1"/>
    <col min="62" max="16384" width="9" style="1"/>
  </cols>
  <sheetData>
    <row r="1" spans="1:53" ht="23.25" customHeight="1" x14ac:dyDescent="0.25">
      <c r="A1" s="34"/>
      <c r="B1" s="35"/>
      <c r="C1" s="55"/>
      <c r="D1" s="36"/>
      <c r="E1" s="36"/>
      <c r="F1" s="36"/>
      <c r="G1" s="36"/>
      <c r="H1" s="36"/>
      <c r="I1" s="36"/>
      <c r="J1" s="36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3"/>
      <c r="AT1" s="33"/>
      <c r="AU1" s="33"/>
      <c r="AV1" s="33"/>
      <c r="AY1" s="29" t="s">
        <v>289</v>
      </c>
    </row>
    <row r="2" spans="1:53" ht="23.25" customHeight="1" x14ac:dyDescent="0.3">
      <c r="A2" s="52"/>
      <c r="B2" s="52"/>
      <c r="C2" s="56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30" t="s">
        <v>272</v>
      </c>
    </row>
    <row r="3" spans="1:53" x14ac:dyDescent="0.25">
      <c r="A3" s="454" t="s">
        <v>121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454"/>
      <c r="AK3" s="454"/>
      <c r="AL3" s="454"/>
      <c r="AM3" s="454"/>
      <c r="AN3" s="454"/>
      <c r="AO3" s="454"/>
      <c r="AP3" s="454"/>
      <c r="AQ3" s="454"/>
      <c r="AR3" s="454"/>
      <c r="AS3" s="21"/>
      <c r="AT3" s="21"/>
      <c r="AU3" s="21"/>
      <c r="AV3" s="21"/>
      <c r="AW3" s="21"/>
      <c r="AX3" s="21"/>
      <c r="AY3" s="21"/>
    </row>
    <row r="4" spans="1:53" ht="15.75" customHeight="1" x14ac:dyDescent="0.25">
      <c r="A4" s="482" t="s">
        <v>122</v>
      </c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2"/>
      <c r="R4" s="482"/>
      <c r="S4" s="482"/>
      <c r="T4" s="482"/>
      <c r="U4" s="482"/>
      <c r="V4" s="482"/>
      <c r="W4" s="482"/>
      <c r="X4" s="482"/>
      <c r="Y4" s="482"/>
      <c r="Z4" s="482"/>
      <c r="AA4" s="482"/>
      <c r="AB4" s="482"/>
      <c r="AC4" s="482"/>
      <c r="AD4" s="482"/>
      <c r="AE4" s="482"/>
      <c r="AF4" s="482"/>
      <c r="AG4" s="482"/>
      <c r="AH4" s="482"/>
      <c r="AI4" s="482"/>
      <c r="AJ4" s="482"/>
      <c r="AK4" s="482"/>
      <c r="AL4" s="482"/>
      <c r="AM4" s="482"/>
      <c r="AN4" s="482"/>
      <c r="AO4" s="482"/>
      <c r="AP4" s="482"/>
      <c r="AQ4" s="482"/>
      <c r="AR4" s="482"/>
      <c r="AS4" s="5"/>
      <c r="AT4" s="5"/>
      <c r="AU4" s="485" t="s">
        <v>271</v>
      </c>
      <c r="AV4" s="485"/>
      <c r="AW4" s="485"/>
      <c r="AX4" s="485"/>
      <c r="AY4" s="485"/>
    </row>
    <row r="5" spans="1:53" ht="18.75" x14ac:dyDescent="0.25">
      <c r="A5" s="368"/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  <c r="AP5" s="368"/>
      <c r="AQ5" s="368"/>
      <c r="AR5" s="368"/>
      <c r="AS5" s="38"/>
      <c r="AT5" s="38"/>
      <c r="AU5" s="486" t="s">
        <v>311</v>
      </c>
      <c r="AV5" s="486"/>
      <c r="AW5" s="486"/>
      <c r="AX5" s="486"/>
      <c r="AY5" s="486"/>
      <c r="AZ5" s="31"/>
    </row>
    <row r="6" spans="1:53" x14ac:dyDescent="0.25">
      <c r="A6" s="483" t="s">
        <v>248</v>
      </c>
      <c r="B6" s="483"/>
      <c r="C6" s="483"/>
      <c r="D6" s="483"/>
      <c r="E6" s="483"/>
      <c r="F6" s="483"/>
      <c r="G6" s="483"/>
      <c r="H6" s="483"/>
      <c r="I6" s="483"/>
      <c r="J6" s="483"/>
      <c r="K6" s="483"/>
      <c r="L6" s="483"/>
      <c r="M6" s="483"/>
      <c r="N6" s="483"/>
      <c r="O6" s="483"/>
      <c r="P6" s="483"/>
      <c r="Q6" s="483"/>
      <c r="R6" s="483"/>
      <c r="S6" s="483"/>
      <c r="T6" s="483"/>
      <c r="U6" s="483"/>
      <c r="V6" s="483"/>
      <c r="W6" s="483"/>
      <c r="X6" s="483"/>
      <c r="Y6" s="483"/>
      <c r="Z6" s="483"/>
      <c r="AA6" s="483"/>
      <c r="AB6" s="483"/>
      <c r="AC6" s="483"/>
      <c r="AD6" s="483"/>
      <c r="AE6" s="483"/>
      <c r="AF6" s="483"/>
      <c r="AG6" s="483"/>
      <c r="AH6" s="483"/>
      <c r="AI6" s="483"/>
      <c r="AJ6" s="483"/>
      <c r="AK6" s="483"/>
      <c r="AL6" s="483"/>
      <c r="AM6" s="483"/>
      <c r="AN6" s="483"/>
      <c r="AO6" s="483"/>
      <c r="AP6" s="483"/>
      <c r="AQ6" s="483"/>
      <c r="AR6" s="483"/>
      <c r="AS6" s="21"/>
      <c r="AT6" s="21"/>
      <c r="AU6" s="487" t="s">
        <v>307</v>
      </c>
      <c r="AV6" s="487"/>
      <c r="AW6" s="487"/>
      <c r="AX6" s="487"/>
      <c r="AY6" s="487"/>
      <c r="AZ6" s="32"/>
    </row>
    <row r="7" spans="1:53" ht="16.5" thickBot="1" x14ac:dyDescent="0.3">
      <c r="A7" s="484"/>
      <c r="B7" s="484"/>
      <c r="C7" s="484"/>
      <c r="D7" s="484"/>
      <c r="E7" s="484"/>
      <c r="F7" s="484"/>
      <c r="G7" s="484"/>
      <c r="H7" s="484"/>
      <c r="I7" s="484"/>
      <c r="J7" s="484"/>
      <c r="K7" s="484"/>
      <c r="L7" s="484"/>
      <c r="M7" s="484"/>
      <c r="N7" s="484"/>
      <c r="O7" s="484"/>
      <c r="P7" s="484"/>
      <c r="Q7" s="484"/>
      <c r="R7" s="484"/>
      <c r="S7" s="484"/>
      <c r="T7" s="484"/>
      <c r="U7" s="484"/>
      <c r="V7" s="484"/>
      <c r="W7" s="484"/>
      <c r="X7" s="484"/>
      <c r="Y7" s="484"/>
      <c r="Z7" s="484"/>
      <c r="AA7" s="484"/>
      <c r="AB7" s="484"/>
      <c r="AC7" s="484"/>
      <c r="AD7" s="484"/>
      <c r="AE7" s="484"/>
      <c r="AF7" s="484"/>
      <c r="AG7" s="484"/>
      <c r="AH7" s="484"/>
      <c r="AI7" s="484"/>
      <c r="AJ7" s="484"/>
      <c r="AK7" s="484"/>
      <c r="AL7" s="484"/>
      <c r="AM7" s="484"/>
      <c r="AN7" s="484"/>
      <c r="AO7" s="484"/>
      <c r="AP7" s="484"/>
      <c r="AQ7" s="484"/>
      <c r="AR7" s="484"/>
      <c r="AS7" s="39"/>
      <c r="AT7" s="39"/>
      <c r="AU7" s="39"/>
      <c r="AV7" s="39"/>
      <c r="AW7" s="39"/>
      <c r="AX7" s="39"/>
      <c r="AY7" s="39"/>
    </row>
    <row r="8" spans="1:53" ht="24.75" customHeight="1" thickBot="1" x14ac:dyDescent="0.3">
      <c r="A8" s="492" t="s">
        <v>55</v>
      </c>
      <c r="B8" s="507" t="s">
        <v>19</v>
      </c>
      <c r="C8" s="503" t="s">
        <v>1</v>
      </c>
      <c r="D8" s="498" t="s">
        <v>31</v>
      </c>
      <c r="E8" s="499"/>
      <c r="F8" s="499"/>
      <c r="G8" s="499"/>
      <c r="H8" s="499"/>
      <c r="I8" s="499"/>
      <c r="J8" s="500"/>
      <c r="K8" s="489" t="s">
        <v>112</v>
      </c>
      <c r="L8" s="490"/>
      <c r="M8" s="490"/>
      <c r="N8" s="490"/>
      <c r="O8" s="490"/>
      <c r="P8" s="490"/>
      <c r="Q8" s="490"/>
      <c r="R8" s="490"/>
      <c r="S8" s="490"/>
      <c r="T8" s="490"/>
      <c r="U8" s="490"/>
      <c r="V8" s="490"/>
      <c r="W8" s="490"/>
      <c r="X8" s="490"/>
      <c r="Y8" s="490"/>
      <c r="Z8" s="490"/>
      <c r="AA8" s="490"/>
      <c r="AB8" s="490"/>
      <c r="AC8" s="490"/>
      <c r="AD8" s="490"/>
      <c r="AE8" s="490"/>
      <c r="AF8" s="490"/>
      <c r="AG8" s="490"/>
      <c r="AH8" s="490"/>
      <c r="AI8" s="490"/>
      <c r="AJ8" s="490"/>
      <c r="AK8" s="490"/>
      <c r="AL8" s="490"/>
      <c r="AM8" s="490"/>
      <c r="AN8" s="490"/>
      <c r="AO8" s="490"/>
      <c r="AP8" s="490"/>
      <c r="AQ8" s="490"/>
      <c r="AR8" s="490"/>
      <c r="AS8" s="490"/>
      <c r="AT8" s="490"/>
      <c r="AU8" s="490"/>
      <c r="AV8" s="490"/>
      <c r="AW8" s="490"/>
      <c r="AX8" s="490"/>
      <c r="AY8" s="491"/>
    </row>
    <row r="9" spans="1:53" ht="39.75" customHeight="1" x14ac:dyDescent="0.25">
      <c r="A9" s="493"/>
      <c r="B9" s="508"/>
      <c r="C9" s="504"/>
      <c r="D9" s="501"/>
      <c r="E9" s="502"/>
      <c r="F9" s="502"/>
      <c r="G9" s="502"/>
      <c r="H9" s="502"/>
      <c r="I9" s="502"/>
      <c r="J9" s="381"/>
      <c r="K9" s="476" t="s">
        <v>363</v>
      </c>
      <c r="L9" s="477"/>
      <c r="M9" s="477"/>
      <c r="N9" s="477"/>
      <c r="O9" s="477"/>
      <c r="P9" s="477"/>
      <c r="Q9" s="478"/>
      <c r="R9" s="479" t="s">
        <v>364</v>
      </c>
      <c r="S9" s="480"/>
      <c r="T9" s="480"/>
      <c r="U9" s="480"/>
      <c r="V9" s="480"/>
      <c r="W9" s="480"/>
      <c r="X9" s="481"/>
      <c r="Y9" s="476" t="s">
        <v>365</v>
      </c>
      <c r="Z9" s="477"/>
      <c r="AA9" s="477"/>
      <c r="AB9" s="477"/>
      <c r="AC9" s="477"/>
      <c r="AD9" s="478"/>
      <c r="AE9" s="479" t="s">
        <v>366</v>
      </c>
      <c r="AF9" s="480"/>
      <c r="AG9" s="480"/>
      <c r="AH9" s="480"/>
      <c r="AI9" s="480"/>
      <c r="AJ9" s="480"/>
      <c r="AK9" s="481"/>
      <c r="AL9" s="476" t="s">
        <v>367</v>
      </c>
      <c r="AM9" s="477"/>
      <c r="AN9" s="477"/>
      <c r="AO9" s="477"/>
      <c r="AP9" s="477"/>
      <c r="AQ9" s="477"/>
      <c r="AR9" s="478"/>
      <c r="AS9" s="495" t="s">
        <v>129</v>
      </c>
      <c r="AT9" s="496"/>
      <c r="AU9" s="496"/>
      <c r="AV9" s="496"/>
      <c r="AW9" s="496"/>
      <c r="AX9" s="496"/>
      <c r="AY9" s="497"/>
    </row>
    <row r="10" spans="1:53" ht="37.5" customHeight="1" x14ac:dyDescent="0.25">
      <c r="A10" s="493"/>
      <c r="B10" s="472"/>
      <c r="C10" s="505"/>
      <c r="D10" s="471" t="s">
        <v>11</v>
      </c>
      <c r="E10" s="472"/>
      <c r="F10" s="472"/>
      <c r="G10" s="472"/>
      <c r="H10" s="472"/>
      <c r="I10" s="472"/>
      <c r="J10" s="475"/>
      <c r="K10" s="471" t="s">
        <v>118</v>
      </c>
      <c r="L10" s="472"/>
      <c r="M10" s="472"/>
      <c r="N10" s="472"/>
      <c r="O10" s="472"/>
      <c r="P10" s="472"/>
      <c r="Q10" s="473"/>
      <c r="R10" s="474" t="s">
        <v>118</v>
      </c>
      <c r="S10" s="472"/>
      <c r="T10" s="472"/>
      <c r="U10" s="472"/>
      <c r="V10" s="472"/>
      <c r="W10" s="472"/>
      <c r="X10" s="475"/>
      <c r="Y10" s="471" t="s">
        <v>118</v>
      </c>
      <c r="Z10" s="472"/>
      <c r="AA10" s="472"/>
      <c r="AB10" s="472"/>
      <c r="AC10" s="472"/>
      <c r="AD10" s="473"/>
      <c r="AE10" s="474" t="s">
        <v>118</v>
      </c>
      <c r="AF10" s="472"/>
      <c r="AG10" s="472"/>
      <c r="AH10" s="472"/>
      <c r="AI10" s="472"/>
      <c r="AJ10" s="472"/>
      <c r="AK10" s="475"/>
      <c r="AL10" s="471" t="s">
        <v>118</v>
      </c>
      <c r="AM10" s="472"/>
      <c r="AN10" s="472"/>
      <c r="AO10" s="472"/>
      <c r="AP10" s="472"/>
      <c r="AQ10" s="472"/>
      <c r="AR10" s="473"/>
      <c r="AS10" s="471" t="s">
        <v>11</v>
      </c>
      <c r="AT10" s="472"/>
      <c r="AU10" s="472"/>
      <c r="AV10" s="472"/>
      <c r="AW10" s="472"/>
      <c r="AX10" s="472"/>
      <c r="AY10" s="473"/>
    </row>
    <row r="11" spans="1:53" ht="46.5" customHeight="1" thickBot="1" x14ac:dyDescent="0.3">
      <c r="A11" s="494"/>
      <c r="B11" s="509"/>
      <c r="C11" s="506"/>
      <c r="D11" s="145" t="s">
        <v>261</v>
      </c>
      <c r="E11" s="146" t="s">
        <v>262</v>
      </c>
      <c r="F11" s="146" t="s">
        <v>252</v>
      </c>
      <c r="G11" s="146" t="s">
        <v>263</v>
      </c>
      <c r="H11" s="146" t="s">
        <v>253</v>
      </c>
      <c r="I11" s="146" t="s">
        <v>264</v>
      </c>
      <c r="J11" s="149" t="s">
        <v>265</v>
      </c>
      <c r="K11" s="145" t="s">
        <v>261</v>
      </c>
      <c r="L11" s="146" t="s">
        <v>262</v>
      </c>
      <c r="M11" s="146" t="s">
        <v>252</v>
      </c>
      <c r="N11" s="146" t="s">
        <v>263</v>
      </c>
      <c r="O11" s="146" t="s">
        <v>266</v>
      </c>
      <c r="P11" s="146" t="s">
        <v>264</v>
      </c>
      <c r="Q11" s="147" t="s">
        <v>265</v>
      </c>
      <c r="R11" s="148" t="s">
        <v>261</v>
      </c>
      <c r="S11" s="146" t="s">
        <v>262</v>
      </c>
      <c r="T11" s="146" t="s">
        <v>252</v>
      </c>
      <c r="U11" s="146" t="s">
        <v>263</v>
      </c>
      <c r="V11" s="146" t="s">
        <v>266</v>
      </c>
      <c r="W11" s="146" t="s">
        <v>264</v>
      </c>
      <c r="X11" s="149" t="s">
        <v>265</v>
      </c>
      <c r="Y11" s="145" t="s">
        <v>261</v>
      </c>
      <c r="Z11" s="146" t="s">
        <v>262</v>
      </c>
      <c r="AA11" s="146" t="s">
        <v>252</v>
      </c>
      <c r="AB11" s="146" t="s">
        <v>263</v>
      </c>
      <c r="AC11" s="146" t="s">
        <v>266</v>
      </c>
      <c r="AD11" s="147" t="s">
        <v>265</v>
      </c>
      <c r="AE11" s="148" t="s">
        <v>261</v>
      </c>
      <c r="AF11" s="146" t="s">
        <v>262</v>
      </c>
      <c r="AG11" s="146" t="s">
        <v>252</v>
      </c>
      <c r="AH11" s="146" t="s">
        <v>263</v>
      </c>
      <c r="AI11" s="146" t="s">
        <v>266</v>
      </c>
      <c r="AJ11" s="146" t="s">
        <v>264</v>
      </c>
      <c r="AK11" s="149" t="s">
        <v>265</v>
      </c>
      <c r="AL11" s="145" t="s">
        <v>261</v>
      </c>
      <c r="AM11" s="146" t="s">
        <v>262</v>
      </c>
      <c r="AN11" s="146" t="s">
        <v>252</v>
      </c>
      <c r="AO11" s="146" t="s">
        <v>263</v>
      </c>
      <c r="AP11" s="146" t="s">
        <v>266</v>
      </c>
      <c r="AQ11" s="146" t="s">
        <v>264</v>
      </c>
      <c r="AR11" s="147" t="s">
        <v>265</v>
      </c>
      <c r="AS11" s="145" t="s">
        <v>261</v>
      </c>
      <c r="AT11" s="146" t="s">
        <v>262</v>
      </c>
      <c r="AU11" s="146" t="s">
        <v>252</v>
      </c>
      <c r="AV11" s="146" t="s">
        <v>263</v>
      </c>
      <c r="AW11" s="146" t="s">
        <v>266</v>
      </c>
      <c r="AX11" s="146" t="s">
        <v>264</v>
      </c>
      <c r="AY11" s="147" t="s">
        <v>265</v>
      </c>
    </row>
    <row r="12" spans="1:53" ht="21.75" customHeight="1" thickBot="1" x14ac:dyDescent="0.3">
      <c r="A12" s="202">
        <v>1</v>
      </c>
      <c r="B12" s="180">
        <v>2</v>
      </c>
      <c r="C12" s="203">
        <v>3</v>
      </c>
      <c r="D12" s="179" t="s">
        <v>38</v>
      </c>
      <c r="E12" s="204" t="s">
        <v>39</v>
      </c>
      <c r="F12" s="204" t="s">
        <v>39</v>
      </c>
      <c r="G12" s="204" t="s">
        <v>41</v>
      </c>
      <c r="H12" s="204" t="s">
        <v>40</v>
      </c>
      <c r="I12" s="204" t="s">
        <v>43</v>
      </c>
      <c r="J12" s="205" t="s">
        <v>41</v>
      </c>
      <c r="K12" s="319" t="s">
        <v>81</v>
      </c>
      <c r="L12" s="320" t="s">
        <v>82</v>
      </c>
      <c r="M12" s="320" t="s">
        <v>82</v>
      </c>
      <c r="N12" s="320" t="s">
        <v>83</v>
      </c>
      <c r="O12" s="320" t="s">
        <v>84</v>
      </c>
      <c r="P12" s="320" t="s">
        <v>86</v>
      </c>
      <c r="Q12" s="321" t="s">
        <v>85</v>
      </c>
      <c r="R12" s="325" t="s">
        <v>88</v>
      </c>
      <c r="S12" s="320" t="s">
        <v>89</v>
      </c>
      <c r="T12" s="320" t="s">
        <v>89</v>
      </c>
      <c r="U12" s="320" t="s">
        <v>90</v>
      </c>
      <c r="V12" s="320" t="s">
        <v>92</v>
      </c>
      <c r="W12" s="320" t="s">
        <v>93</v>
      </c>
      <c r="X12" s="326" t="s">
        <v>94</v>
      </c>
      <c r="Y12" s="319" t="s">
        <v>88</v>
      </c>
      <c r="Z12" s="320" t="s">
        <v>89</v>
      </c>
      <c r="AA12" s="320" t="s">
        <v>90</v>
      </c>
      <c r="AB12" s="320" t="s">
        <v>91</v>
      </c>
      <c r="AC12" s="320" t="s">
        <v>92</v>
      </c>
      <c r="AD12" s="321" t="s">
        <v>94</v>
      </c>
      <c r="AE12" s="325" t="s">
        <v>88</v>
      </c>
      <c r="AF12" s="320" t="s">
        <v>89</v>
      </c>
      <c r="AG12" s="320" t="s">
        <v>90</v>
      </c>
      <c r="AH12" s="320" t="s">
        <v>91</v>
      </c>
      <c r="AI12" s="320" t="s">
        <v>92</v>
      </c>
      <c r="AJ12" s="320" t="s">
        <v>93</v>
      </c>
      <c r="AK12" s="326" t="s">
        <v>94</v>
      </c>
      <c r="AL12" s="319" t="s">
        <v>95</v>
      </c>
      <c r="AM12" s="320" t="s">
        <v>96</v>
      </c>
      <c r="AN12" s="320" t="s">
        <v>97</v>
      </c>
      <c r="AO12" s="320" t="s">
        <v>98</v>
      </c>
      <c r="AP12" s="320" t="s">
        <v>99</v>
      </c>
      <c r="AQ12" s="320" t="s">
        <v>100</v>
      </c>
      <c r="AR12" s="321" t="s">
        <v>193</v>
      </c>
      <c r="AS12" s="319" t="s">
        <v>101</v>
      </c>
      <c r="AT12" s="320" t="s">
        <v>102</v>
      </c>
      <c r="AU12" s="320" t="s">
        <v>103</v>
      </c>
      <c r="AV12" s="320" t="s">
        <v>104</v>
      </c>
      <c r="AW12" s="320" t="s">
        <v>105</v>
      </c>
      <c r="AX12" s="320" t="s">
        <v>106</v>
      </c>
      <c r="AY12" s="321" t="s">
        <v>107</v>
      </c>
    </row>
    <row r="13" spans="1:53" s="19" customFormat="1" ht="33.75" customHeight="1" x14ac:dyDescent="0.25">
      <c r="A13" s="221"/>
      <c r="B13" s="251" t="s">
        <v>238</v>
      </c>
      <c r="C13" s="222"/>
      <c r="D13" s="206">
        <f>AS13</f>
        <v>3.6</v>
      </c>
      <c r="E13" s="201"/>
      <c r="F13" s="200">
        <f>AU13</f>
        <v>3.66</v>
      </c>
      <c r="G13" s="201"/>
      <c r="H13" s="200">
        <f>AW13</f>
        <v>0.4</v>
      </c>
      <c r="I13" s="201"/>
      <c r="J13" s="207">
        <f>AY13</f>
        <v>1860</v>
      </c>
      <c r="K13" s="231">
        <f>K14+K20</f>
        <v>0</v>
      </c>
      <c r="L13" s="206">
        <f t="shared" ref="L13:AY13" si="0">L14+L20</f>
        <v>0</v>
      </c>
      <c r="M13" s="206">
        <f t="shared" si="0"/>
        <v>0</v>
      </c>
      <c r="N13" s="206">
        <f t="shared" si="0"/>
        <v>0</v>
      </c>
      <c r="O13" s="206">
        <f t="shared" si="0"/>
        <v>0</v>
      </c>
      <c r="P13" s="206">
        <f t="shared" si="0"/>
        <v>0</v>
      </c>
      <c r="Q13" s="236">
        <f t="shared" si="0"/>
        <v>630</v>
      </c>
      <c r="R13" s="231">
        <f t="shared" si="0"/>
        <v>1</v>
      </c>
      <c r="S13" s="206">
        <f t="shared" si="0"/>
        <v>0</v>
      </c>
      <c r="T13" s="206">
        <f t="shared" si="0"/>
        <v>1.93</v>
      </c>
      <c r="U13" s="206">
        <f t="shared" si="0"/>
        <v>0</v>
      </c>
      <c r="V13" s="206">
        <f t="shared" si="0"/>
        <v>0.4</v>
      </c>
      <c r="W13" s="206">
        <f t="shared" si="0"/>
        <v>0</v>
      </c>
      <c r="X13" s="236">
        <f t="shared" si="0"/>
        <v>3</v>
      </c>
      <c r="Y13" s="231">
        <f t="shared" si="0"/>
        <v>1</v>
      </c>
      <c r="Z13" s="206">
        <f t="shared" si="0"/>
        <v>0</v>
      </c>
      <c r="AA13" s="206">
        <f t="shared" si="0"/>
        <v>1.73</v>
      </c>
      <c r="AB13" s="206">
        <f t="shared" si="0"/>
        <v>0</v>
      </c>
      <c r="AC13" s="206">
        <f t="shared" si="0"/>
        <v>0</v>
      </c>
      <c r="AD13" s="232">
        <f t="shared" si="0"/>
        <v>1086</v>
      </c>
      <c r="AE13" s="231">
        <f t="shared" si="0"/>
        <v>0.8</v>
      </c>
      <c r="AF13" s="206">
        <f t="shared" si="0"/>
        <v>0</v>
      </c>
      <c r="AG13" s="206">
        <f t="shared" si="0"/>
        <v>0</v>
      </c>
      <c r="AH13" s="206">
        <f t="shared" si="0"/>
        <v>0</v>
      </c>
      <c r="AI13" s="206">
        <f t="shared" si="0"/>
        <v>0</v>
      </c>
      <c r="AJ13" s="206">
        <f t="shared" si="0"/>
        <v>0</v>
      </c>
      <c r="AK13" s="232">
        <f t="shared" si="0"/>
        <v>648</v>
      </c>
      <c r="AL13" s="231">
        <f t="shared" si="0"/>
        <v>0.8</v>
      </c>
      <c r="AM13" s="206">
        <f t="shared" si="0"/>
        <v>0</v>
      </c>
      <c r="AN13" s="206">
        <f t="shared" si="0"/>
        <v>0</v>
      </c>
      <c r="AO13" s="206">
        <f t="shared" si="0"/>
        <v>0</v>
      </c>
      <c r="AP13" s="206">
        <f t="shared" si="0"/>
        <v>0</v>
      </c>
      <c r="AQ13" s="206">
        <f t="shared" si="0"/>
        <v>0</v>
      </c>
      <c r="AR13" s="232">
        <f t="shared" si="0"/>
        <v>577</v>
      </c>
      <c r="AS13" s="228">
        <f t="shared" si="0"/>
        <v>3.6</v>
      </c>
      <c r="AT13" s="206">
        <f t="shared" si="0"/>
        <v>0</v>
      </c>
      <c r="AU13" s="206">
        <f t="shared" si="0"/>
        <v>3.66</v>
      </c>
      <c r="AV13" s="206">
        <f t="shared" si="0"/>
        <v>0</v>
      </c>
      <c r="AW13" s="206">
        <f t="shared" si="0"/>
        <v>0.4</v>
      </c>
      <c r="AX13" s="206">
        <f t="shared" si="0"/>
        <v>1086</v>
      </c>
      <c r="AY13" s="232">
        <f t="shared" si="0"/>
        <v>1860</v>
      </c>
      <c r="AZ13" s="84"/>
      <c r="BA13" s="90"/>
    </row>
    <row r="14" spans="1:53" s="19" customFormat="1" ht="57" customHeight="1" x14ac:dyDescent="0.25">
      <c r="A14" s="256">
        <v>1</v>
      </c>
      <c r="B14" s="81" t="s">
        <v>239</v>
      </c>
      <c r="C14" s="100"/>
      <c r="D14" s="99">
        <f>AS14</f>
        <v>1.6</v>
      </c>
      <c r="E14" s="97"/>
      <c r="F14" s="99">
        <f t="shared" ref="F14:F16" si="1">AU14</f>
        <v>0</v>
      </c>
      <c r="G14" s="97"/>
      <c r="H14" s="99">
        <f>AW14</f>
        <v>0</v>
      </c>
      <c r="I14" s="97"/>
      <c r="J14" s="227">
        <f>AY14</f>
        <v>1857</v>
      </c>
      <c r="K14" s="233">
        <f>K15+K16+K17+K19</f>
        <v>0</v>
      </c>
      <c r="L14" s="99">
        <f t="shared" ref="L14:AY14" si="2">L15+L16+L17+L19</f>
        <v>0</v>
      </c>
      <c r="M14" s="99">
        <f t="shared" si="2"/>
        <v>0</v>
      </c>
      <c r="N14" s="99">
        <f t="shared" si="2"/>
        <v>0</v>
      </c>
      <c r="O14" s="99">
        <f t="shared" si="2"/>
        <v>0</v>
      </c>
      <c r="P14" s="99">
        <f t="shared" si="2"/>
        <v>0</v>
      </c>
      <c r="Q14" s="227">
        <f t="shared" si="2"/>
        <v>630</v>
      </c>
      <c r="R14" s="233">
        <f t="shared" si="2"/>
        <v>0</v>
      </c>
      <c r="S14" s="99">
        <f t="shared" si="2"/>
        <v>0</v>
      </c>
      <c r="T14" s="99">
        <f t="shared" si="2"/>
        <v>0</v>
      </c>
      <c r="U14" s="99">
        <f t="shared" si="2"/>
        <v>0</v>
      </c>
      <c r="V14" s="99">
        <f t="shared" si="2"/>
        <v>0</v>
      </c>
      <c r="W14" s="99">
        <f t="shared" si="2"/>
        <v>0</v>
      </c>
      <c r="X14" s="227">
        <f t="shared" si="2"/>
        <v>1</v>
      </c>
      <c r="Y14" s="233">
        <f t="shared" si="2"/>
        <v>0</v>
      </c>
      <c r="Z14" s="99">
        <f t="shared" si="2"/>
        <v>0</v>
      </c>
      <c r="AA14" s="99">
        <f t="shared" si="2"/>
        <v>0</v>
      </c>
      <c r="AB14" s="99">
        <f t="shared" si="2"/>
        <v>0</v>
      </c>
      <c r="AC14" s="99">
        <f t="shared" si="2"/>
        <v>0</v>
      </c>
      <c r="AD14" s="234">
        <f t="shared" si="2"/>
        <v>1085</v>
      </c>
      <c r="AE14" s="233">
        <f t="shared" si="2"/>
        <v>0.8</v>
      </c>
      <c r="AF14" s="99">
        <f t="shared" si="2"/>
        <v>0</v>
      </c>
      <c r="AG14" s="99">
        <f t="shared" si="2"/>
        <v>0</v>
      </c>
      <c r="AH14" s="99">
        <f t="shared" si="2"/>
        <v>0</v>
      </c>
      <c r="AI14" s="99">
        <f t="shared" si="2"/>
        <v>0</v>
      </c>
      <c r="AJ14" s="99">
        <f t="shared" si="2"/>
        <v>0</v>
      </c>
      <c r="AK14" s="234">
        <f t="shared" si="2"/>
        <v>648</v>
      </c>
      <c r="AL14" s="233">
        <f t="shared" si="2"/>
        <v>0.8</v>
      </c>
      <c r="AM14" s="99">
        <f t="shared" si="2"/>
        <v>0</v>
      </c>
      <c r="AN14" s="99">
        <f t="shared" si="2"/>
        <v>0</v>
      </c>
      <c r="AO14" s="99">
        <f t="shared" si="2"/>
        <v>0</v>
      </c>
      <c r="AP14" s="99">
        <f t="shared" si="2"/>
        <v>0</v>
      </c>
      <c r="AQ14" s="99">
        <f t="shared" si="2"/>
        <v>0</v>
      </c>
      <c r="AR14" s="234">
        <f t="shared" si="2"/>
        <v>577</v>
      </c>
      <c r="AS14" s="229">
        <f t="shared" si="2"/>
        <v>1.6</v>
      </c>
      <c r="AT14" s="99">
        <f t="shared" si="2"/>
        <v>0</v>
      </c>
      <c r="AU14" s="99">
        <f t="shared" si="2"/>
        <v>0</v>
      </c>
      <c r="AV14" s="99">
        <f t="shared" si="2"/>
        <v>0</v>
      </c>
      <c r="AW14" s="99">
        <f t="shared" si="2"/>
        <v>0</v>
      </c>
      <c r="AX14" s="99">
        <f t="shared" si="2"/>
        <v>1085</v>
      </c>
      <c r="AY14" s="234">
        <f t="shared" si="2"/>
        <v>1857</v>
      </c>
      <c r="AZ14" s="84"/>
      <c r="BA14" s="90"/>
    </row>
    <row r="15" spans="1:53" s="19" customFormat="1" ht="52.5" customHeight="1" x14ac:dyDescent="0.25">
      <c r="A15" s="256" t="s">
        <v>133</v>
      </c>
      <c r="B15" s="139" t="s">
        <v>306</v>
      </c>
      <c r="C15" s="100" t="s">
        <v>334</v>
      </c>
      <c r="D15" s="99">
        <f t="shared" ref="D15:D16" si="3">AS15</f>
        <v>0</v>
      </c>
      <c r="E15" s="95"/>
      <c r="F15" s="99">
        <f t="shared" si="1"/>
        <v>0</v>
      </c>
      <c r="G15" s="95"/>
      <c r="H15" s="99">
        <f t="shared" ref="H15:H16" si="4">AW15</f>
        <v>0</v>
      </c>
      <c r="I15" s="95"/>
      <c r="J15" s="227">
        <f t="shared" ref="J15:J16" si="5">AY15</f>
        <v>1851</v>
      </c>
      <c r="K15" s="235">
        <f>'4'!G18</f>
        <v>0</v>
      </c>
      <c r="L15" s="96"/>
      <c r="M15" s="96">
        <f>'4'!I18</f>
        <v>0</v>
      </c>
      <c r="N15" s="96"/>
      <c r="O15" s="96"/>
      <c r="P15" s="96"/>
      <c r="Q15" s="237">
        <f>'4'!K18</f>
        <v>629</v>
      </c>
      <c r="R15" s="235">
        <f>'4'!N18</f>
        <v>0</v>
      </c>
      <c r="S15" s="96"/>
      <c r="T15" s="96">
        <f>'4'!P18</f>
        <v>0</v>
      </c>
      <c r="U15" s="96"/>
      <c r="V15" s="96"/>
      <c r="W15" s="96"/>
      <c r="X15" s="237">
        <f>'4'!R18</f>
        <v>0</v>
      </c>
      <c r="Y15" s="235">
        <f>'4'!U18</f>
        <v>0</v>
      </c>
      <c r="Z15" s="96"/>
      <c r="AA15" s="96">
        <f>'4'!W18</f>
        <v>0</v>
      </c>
      <c r="AB15" s="96"/>
      <c r="AC15" s="96"/>
      <c r="AD15" s="104">
        <f>'4'!Y18</f>
        <v>1084</v>
      </c>
      <c r="AE15" s="235">
        <f>'4'!AB18</f>
        <v>0</v>
      </c>
      <c r="AF15" s="96"/>
      <c r="AG15" s="96">
        <f>'4'!AD18</f>
        <v>0</v>
      </c>
      <c r="AH15" s="96"/>
      <c r="AI15" s="96"/>
      <c r="AJ15" s="99"/>
      <c r="AK15" s="104">
        <f>'4'!AF18</f>
        <v>647</v>
      </c>
      <c r="AL15" s="235">
        <f>'4'!AI18</f>
        <v>0</v>
      </c>
      <c r="AM15" s="96"/>
      <c r="AN15" s="96">
        <f>'4'!AK18</f>
        <v>0</v>
      </c>
      <c r="AO15" s="96"/>
      <c r="AP15" s="96"/>
      <c r="AQ15" s="99"/>
      <c r="AR15" s="104">
        <f>'4'!AM18</f>
        <v>575</v>
      </c>
      <c r="AS15" s="230">
        <f>K15+R15+Y15+AE15+AL15</f>
        <v>0</v>
      </c>
      <c r="AT15" s="230">
        <f t="shared" ref="AT15:AX19" si="6">L15+S15+Z15+AF15+AM15</f>
        <v>0</v>
      </c>
      <c r="AU15" s="230">
        <f>M15+T15+AA15+AG15+AN15</f>
        <v>0</v>
      </c>
      <c r="AV15" s="230">
        <f t="shared" si="6"/>
        <v>0</v>
      </c>
      <c r="AW15" s="230">
        <f>O15+V15+AC15+AI15+AP15</f>
        <v>0</v>
      </c>
      <c r="AX15" s="230">
        <f t="shared" si="6"/>
        <v>1084</v>
      </c>
      <c r="AY15" s="230">
        <f>Q15+X15+AK15+AR15</f>
        <v>1851</v>
      </c>
      <c r="AZ15" s="84"/>
      <c r="BA15" s="90"/>
    </row>
    <row r="16" spans="1:53" s="19" customFormat="1" ht="36.75" customHeight="1" x14ac:dyDescent="0.25">
      <c r="A16" s="256" t="s">
        <v>138</v>
      </c>
      <c r="B16" s="139" t="s">
        <v>312</v>
      </c>
      <c r="C16" s="100" t="s">
        <v>335</v>
      </c>
      <c r="D16" s="99">
        <f t="shared" si="3"/>
        <v>1.6</v>
      </c>
      <c r="E16" s="95"/>
      <c r="F16" s="99">
        <f t="shared" si="1"/>
        <v>0</v>
      </c>
      <c r="G16" s="95"/>
      <c r="H16" s="99">
        <f t="shared" si="4"/>
        <v>0</v>
      </c>
      <c r="I16" s="95"/>
      <c r="J16" s="227">
        <f t="shared" si="5"/>
        <v>2</v>
      </c>
      <c r="K16" s="235">
        <f>'4'!G19</f>
        <v>0</v>
      </c>
      <c r="L16" s="96"/>
      <c r="M16" s="96">
        <f>'4'!I19</f>
        <v>0</v>
      </c>
      <c r="N16" s="96"/>
      <c r="O16" s="96"/>
      <c r="P16" s="96"/>
      <c r="Q16" s="237">
        <f>'4'!K19</f>
        <v>0</v>
      </c>
      <c r="R16" s="235">
        <f>'4'!N19</f>
        <v>0</v>
      </c>
      <c r="S16" s="96"/>
      <c r="T16" s="96">
        <f>'4'!P19</f>
        <v>0</v>
      </c>
      <c r="U16" s="96"/>
      <c r="V16" s="96"/>
      <c r="W16" s="96"/>
      <c r="X16" s="237">
        <f>'4'!R19</f>
        <v>0</v>
      </c>
      <c r="Y16" s="235">
        <f>'4'!U19</f>
        <v>0</v>
      </c>
      <c r="Z16" s="96"/>
      <c r="AA16" s="96">
        <f>'4'!W19</f>
        <v>0</v>
      </c>
      <c r="AB16" s="96"/>
      <c r="AC16" s="96"/>
      <c r="AD16" s="104">
        <f>'4'!Y19</f>
        <v>0</v>
      </c>
      <c r="AE16" s="235">
        <f>'4'!AB19</f>
        <v>0.8</v>
      </c>
      <c r="AF16" s="96"/>
      <c r="AG16" s="96">
        <f>'4'!AD19</f>
        <v>0</v>
      </c>
      <c r="AH16" s="96"/>
      <c r="AI16" s="96"/>
      <c r="AJ16" s="99"/>
      <c r="AK16" s="104">
        <f>'4'!AF19</f>
        <v>1</v>
      </c>
      <c r="AL16" s="235">
        <f>'4'!AI19</f>
        <v>0.8</v>
      </c>
      <c r="AM16" s="96"/>
      <c r="AN16" s="96">
        <f>'4'!AK19</f>
        <v>0</v>
      </c>
      <c r="AO16" s="96"/>
      <c r="AP16" s="96"/>
      <c r="AQ16" s="99"/>
      <c r="AR16" s="104">
        <f>'4'!AM19</f>
        <v>1</v>
      </c>
      <c r="AS16" s="230">
        <f>K16+R16+Y16+AE16+AL16</f>
        <v>1.6</v>
      </c>
      <c r="AT16" s="230">
        <f t="shared" si="6"/>
        <v>0</v>
      </c>
      <c r="AU16" s="230">
        <f t="shared" ref="AU16:AU19" si="7">M16+T16+AA16+AG16+AN16</f>
        <v>0</v>
      </c>
      <c r="AV16" s="230">
        <f t="shared" si="6"/>
        <v>0</v>
      </c>
      <c r="AW16" s="230">
        <f t="shared" ref="AW16:AW19" si="8">O16+V16+AC16+AI16+AP16</f>
        <v>0</v>
      </c>
      <c r="AX16" s="230">
        <f t="shared" si="6"/>
        <v>0</v>
      </c>
      <c r="AY16" s="230">
        <f>Q16+X16+AK16+AR16+AD16</f>
        <v>2</v>
      </c>
      <c r="AZ16" s="84"/>
      <c r="BA16" s="90"/>
    </row>
    <row r="17" spans="1:53" s="19" customFormat="1" ht="45" customHeight="1" x14ac:dyDescent="0.25">
      <c r="A17" s="256" t="s">
        <v>161</v>
      </c>
      <c r="B17" s="139" t="s">
        <v>240</v>
      </c>
      <c r="C17" s="100"/>
      <c r="D17" s="99">
        <f>AS17</f>
        <v>0</v>
      </c>
      <c r="E17" s="95"/>
      <c r="F17" s="99">
        <f>AU17</f>
        <v>0</v>
      </c>
      <c r="G17" s="95"/>
      <c r="H17" s="99">
        <f>AW17</f>
        <v>0</v>
      </c>
      <c r="I17" s="95"/>
      <c r="J17" s="227">
        <f>AY17</f>
        <v>3</v>
      </c>
      <c r="K17" s="235">
        <f>'4'!G20</f>
        <v>0</v>
      </c>
      <c r="L17" s="96"/>
      <c r="M17" s="96">
        <f>'4'!I20</f>
        <v>0</v>
      </c>
      <c r="N17" s="96"/>
      <c r="O17" s="96"/>
      <c r="P17" s="96"/>
      <c r="Q17" s="237">
        <f>'4'!K20</f>
        <v>1</v>
      </c>
      <c r="R17" s="235">
        <f>'4'!N20</f>
        <v>0</v>
      </c>
      <c r="S17" s="96"/>
      <c r="T17" s="96">
        <f>'4'!P20</f>
        <v>0</v>
      </c>
      <c r="U17" s="96"/>
      <c r="V17" s="96"/>
      <c r="W17" s="96"/>
      <c r="X17" s="237">
        <f>'4'!R20</f>
        <v>0</v>
      </c>
      <c r="Y17" s="235">
        <f>'4'!U20</f>
        <v>0</v>
      </c>
      <c r="Z17" s="96"/>
      <c r="AA17" s="96">
        <f>'4'!W20</f>
        <v>0</v>
      </c>
      <c r="AB17" s="96"/>
      <c r="AC17" s="96"/>
      <c r="AD17" s="104">
        <f>'4'!Y20</f>
        <v>1</v>
      </c>
      <c r="AE17" s="235">
        <f>'4'!AB20</f>
        <v>0</v>
      </c>
      <c r="AF17" s="96"/>
      <c r="AG17" s="96">
        <f>'4'!AD20</f>
        <v>0</v>
      </c>
      <c r="AH17" s="96"/>
      <c r="AI17" s="96"/>
      <c r="AJ17" s="99"/>
      <c r="AK17" s="104">
        <f>'4'!AF20</f>
        <v>0</v>
      </c>
      <c r="AL17" s="235">
        <f>'4'!AI20</f>
        <v>0</v>
      </c>
      <c r="AM17" s="96"/>
      <c r="AN17" s="96">
        <f>'4'!AK20</f>
        <v>0</v>
      </c>
      <c r="AO17" s="96"/>
      <c r="AP17" s="96"/>
      <c r="AQ17" s="99"/>
      <c r="AR17" s="104">
        <f>'4'!AM20</f>
        <v>1</v>
      </c>
      <c r="AS17" s="230">
        <f t="shared" ref="AS17:AS19" si="9">K17+R17+Y17+AE17+AL17</f>
        <v>0</v>
      </c>
      <c r="AT17" s="230">
        <f t="shared" si="6"/>
        <v>0</v>
      </c>
      <c r="AU17" s="230">
        <f t="shared" si="7"/>
        <v>0</v>
      </c>
      <c r="AV17" s="230">
        <f t="shared" si="6"/>
        <v>0</v>
      </c>
      <c r="AW17" s="230">
        <f t="shared" si="8"/>
        <v>0</v>
      </c>
      <c r="AX17" s="230">
        <f t="shared" si="6"/>
        <v>1</v>
      </c>
      <c r="AY17" s="230">
        <f t="shared" ref="AY17:AY19" si="10">Q17+X17+AK17+AR17+AD17</f>
        <v>3</v>
      </c>
      <c r="AZ17" s="154"/>
      <c r="BA17" s="90"/>
    </row>
    <row r="18" spans="1:53" s="19" customFormat="1" ht="45" customHeight="1" x14ac:dyDescent="0.25">
      <c r="A18" s="256" t="s">
        <v>316</v>
      </c>
      <c r="B18" s="139" t="s">
        <v>241</v>
      </c>
      <c r="C18" s="100" t="s">
        <v>337</v>
      </c>
      <c r="D18" s="99">
        <f>AS18</f>
        <v>0</v>
      </c>
      <c r="E18" s="95"/>
      <c r="F18" s="99">
        <f>AU18</f>
        <v>0</v>
      </c>
      <c r="G18" s="95"/>
      <c r="H18" s="99">
        <f>AW18</f>
        <v>0</v>
      </c>
      <c r="I18" s="95"/>
      <c r="J18" s="227">
        <f>AY18</f>
        <v>3</v>
      </c>
      <c r="K18" s="235">
        <f>'4'!G21</f>
        <v>0</v>
      </c>
      <c r="L18" s="96"/>
      <c r="M18" s="96">
        <f>'4'!I21</f>
        <v>0</v>
      </c>
      <c r="N18" s="96"/>
      <c r="O18" s="96"/>
      <c r="P18" s="96"/>
      <c r="Q18" s="237">
        <f>'4'!K21</f>
        <v>1</v>
      </c>
      <c r="R18" s="235">
        <f>'4'!N21</f>
        <v>0</v>
      </c>
      <c r="S18" s="96"/>
      <c r="T18" s="96">
        <f>'4'!P21</f>
        <v>0</v>
      </c>
      <c r="U18" s="96"/>
      <c r="V18" s="96"/>
      <c r="W18" s="96"/>
      <c r="X18" s="237">
        <f>'4'!R21</f>
        <v>0</v>
      </c>
      <c r="Y18" s="235">
        <f>'4'!U21</f>
        <v>0</v>
      </c>
      <c r="Z18" s="96"/>
      <c r="AA18" s="96">
        <f>'4'!W21</f>
        <v>0</v>
      </c>
      <c r="AB18" s="96"/>
      <c r="AC18" s="96"/>
      <c r="AD18" s="104">
        <f>'4'!Y21</f>
        <v>1</v>
      </c>
      <c r="AE18" s="235">
        <f>'4'!AB21</f>
        <v>0</v>
      </c>
      <c r="AF18" s="96"/>
      <c r="AG18" s="96">
        <f>'4'!AD21</f>
        <v>0</v>
      </c>
      <c r="AH18" s="96"/>
      <c r="AI18" s="96"/>
      <c r="AJ18" s="99"/>
      <c r="AK18" s="104">
        <f>'4'!AF21</f>
        <v>0</v>
      </c>
      <c r="AL18" s="235">
        <f>'4'!AI21</f>
        <v>0</v>
      </c>
      <c r="AM18" s="96"/>
      <c r="AN18" s="96">
        <f>'4'!AK21</f>
        <v>0</v>
      </c>
      <c r="AO18" s="96"/>
      <c r="AP18" s="96"/>
      <c r="AQ18" s="99"/>
      <c r="AR18" s="104">
        <f>'4'!AM21</f>
        <v>1</v>
      </c>
      <c r="AS18" s="230">
        <f t="shared" si="9"/>
        <v>0</v>
      </c>
      <c r="AT18" s="230">
        <f t="shared" si="6"/>
        <v>0</v>
      </c>
      <c r="AU18" s="230">
        <f t="shared" si="7"/>
        <v>0</v>
      </c>
      <c r="AV18" s="230">
        <f t="shared" si="6"/>
        <v>0</v>
      </c>
      <c r="AW18" s="230">
        <f t="shared" si="8"/>
        <v>0</v>
      </c>
      <c r="AX18" s="230">
        <f t="shared" si="6"/>
        <v>1</v>
      </c>
      <c r="AY18" s="230">
        <f t="shared" si="10"/>
        <v>3</v>
      </c>
      <c r="AZ18" s="154"/>
      <c r="BA18" s="90"/>
    </row>
    <row r="19" spans="1:53" s="19" customFormat="1" ht="45" customHeight="1" x14ac:dyDescent="0.25">
      <c r="A19" s="256" t="s">
        <v>330</v>
      </c>
      <c r="B19" s="139" t="s">
        <v>323</v>
      </c>
      <c r="C19" s="100" t="s">
        <v>336</v>
      </c>
      <c r="D19" s="99">
        <f t="shared" ref="D19" si="11">AS19</f>
        <v>0</v>
      </c>
      <c r="E19" s="95"/>
      <c r="F19" s="99">
        <f t="shared" ref="F19:F22" si="12">AU19</f>
        <v>0</v>
      </c>
      <c r="G19" s="95"/>
      <c r="H19" s="99">
        <f t="shared" ref="H19" si="13">AW19</f>
        <v>0</v>
      </c>
      <c r="I19" s="95"/>
      <c r="J19" s="227">
        <f t="shared" ref="J19" si="14">AY19</f>
        <v>1</v>
      </c>
      <c r="K19" s="235">
        <f>'4'!G22</f>
        <v>0</v>
      </c>
      <c r="L19" s="96"/>
      <c r="M19" s="96">
        <f>'4'!I22</f>
        <v>0</v>
      </c>
      <c r="N19" s="96"/>
      <c r="O19" s="96"/>
      <c r="P19" s="96"/>
      <c r="Q19" s="237">
        <f>'4'!K22</f>
        <v>0</v>
      </c>
      <c r="R19" s="235">
        <f>'4'!N22</f>
        <v>0</v>
      </c>
      <c r="S19" s="96"/>
      <c r="T19" s="96">
        <f>'4'!P22</f>
        <v>0</v>
      </c>
      <c r="U19" s="96"/>
      <c r="V19" s="96"/>
      <c r="W19" s="96"/>
      <c r="X19" s="237">
        <f>'4'!R22</f>
        <v>1</v>
      </c>
      <c r="Y19" s="235">
        <f>'4'!U22</f>
        <v>0</v>
      </c>
      <c r="Z19" s="96"/>
      <c r="AA19" s="96">
        <f>'4'!W22</f>
        <v>0</v>
      </c>
      <c r="AB19" s="96"/>
      <c r="AC19" s="96"/>
      <c r="AD19" s="104">
        <f>'4'!Y22</f>
        <v>0</v>
      </c>
      <c r="AE19" s="235">
        <f>'4'!AB22</f>
        <v>0</v>
      </c>
      <c r="AF19" s="96"/>
      <c r="AG19" s="96">
        <f>'4'!AD22</f>
        <v>0</v>
      </c>
      <c r="AH19" s="96"/>
      <c r="AI19" s="96"/>
      <c r="AJ19" s="99"/>
      <c r="AK19" s="104">
        <f>'4'!AF22</f>
        <v>0</v>
      </c>
      <c r="AL19" s="235">
        <f>'4'!AI22</f>
        <v>0</v>
      </c>
      <c r="AM19" s="96"/>
      <c r="AN19" s="96">
        <f>'4'!AK22</f>
        <v>0</v>
      </c>
      <c r="AO19" s="96"/>
      <c r="AP19" s="96"/>
      <c r="AQ19" s="99"/>
      <c r="AR19" s="104">
        <f>'4'!AM22</f>
        <v>0</v>
      </c>
      <c r="AS19" s="230">
        <f t="shared" si="9"/>
        <v>0</v>
      </c>
      <c r="AT19" s="230">
        <f t="shared" si="6"/>
        <v>0</v>
      </c>
      <c r="AU19" s="230">
        <f t="shared" si="7"/>
        <v>0</v>
      </c>
      <c r="AV19" s="230">
        <f t="shared" si="6"/>
        <v>0</v>
      </c>
      <c r="AW19" s="230">
        <f t="shared" si="8"/>
        <v>0</v>
      </c>
      <c r="AX19" s="230">
        <f t="shared" si="6"/>
        <v>0</v>
      </c>
      <c r="AY19" s="230">
        <f t="shared" si="10"/>
        <v>1</v>
      </c>
      <c r="AZ19" s="155"/>
      <c r="BA19" s="90"/>
    </row>
    <row r="20" spans="1:53" s="19" customFormat="1" ht="49.5" customHeight="1" x14ac:dyDescent="0.25">
      <c r="A20" s="170" t="s">
        <v>255</v>
      </c>
      <c r="B20" s="85" t="s">
        <v>324</v>
      </c>
      <c r="C20" s="171" t="s">
        <v>338</v>
      </c>
      <c r="D20" s="200">
        <f>AS20</f>
        <v>2</v>
      </c>
      <c r="E20" s="201"/>
      <c r="F20" s="200">
        <f t="shared" si="12"/>
        <v>3.66</v>
      </c>
      <c r="G20" s="201"/>
      <c r="H20" s="200">
        <f>AW20</f>
        <v>0.4</v>
      </c>
      <c r="I20" s="201"/>
      <c r="J20" s="207">
        <f>AY20</f>
        <v>3</v>
      </c>
      <c r="K20" s="233">
        <f>K21+K23</f>
        <v>0</v>
      </c>
      <c r="L20" s="99">
        <f t="shared" ref="L20:AY20" si="15">L21+L23</f>
        <v>0</v>
      </c>
      <c r="M20" s="99">
        <f t="shared" si="15"/>
        <v>0</v>
      </c>
      <c r="N20" s="99">
        <f t="shared" si="15"/>
        <v>0</v>
      </c>
      <c r="O20" s="99">
        <f t="shared" si="15"/>
        <v>0</v>
      </c>
      <c r="P20" s="99">
        <f t="shared" si="15"/>
        <v>0</v>
      </c>
      <c r="Q20" s="227">
        <f t="shared" si="15"/>
        <v>0</v>
      </c>
      <c r="R20" s="233">
        <f t="shared" si="15"/>
        <v>1</v>
      </c>
      <c r="S20" s="99">
        <f t="shared" si="15"/>
        <v>0</v>
      </c>
      <c r="T20" s="99">
        <f t="shared" si="15"/>
        <v>1.93</v>
      </c>
      <c r="U20" s="99">
        <f t="shared" si="15"/>
        <v>0</v>
      </c>
      <c r="V20" s="99">
        <f t="shared" si="15"/>
        <v>0.4</v>
      </c>
      <c r="W20" s="99">
        <f t="shared" si="15"/>
        <v>0</v>
      </c>
      <c r="X20" s="227">
        <f t="shared" si="15"/>
        <v>2</v>
      </c>
      <c r="Y20" s="233">
        <f t="shared" si="15"/>
        <v>1</v>
      </c>
      <c r="Z20" s="99">
        <f t="shared" si="15"/>
        <v>0</v>
      </c>
      <c r="AA20" s="99">
        <f t="shared" si="15"/>
        <v>1.73</v>
      </c>
      <c r="AB20" s="99">
        <f t="shared" si="15"/>
        <v>0</v>
      </c>
      <c r="AC20" s="99">
        <f t="shared" si="15"/>
        <v>0</v>
      </c>
      <c r="AD20" s="234">
        <f t="shared" si="15"/>
        <v>1</v>
      </c>
      <c r="AE20" s="233">
        <f t="shared" si="15"/>
        <v>0</v>
      </c>
      <c r="AF20" s="99">
        <f t="shared" si="15"/>
        <v>0</v>
      </c>
      <c r="AG20" s="99">
        <f t="shared" si="15"/>
        <v>0</v>
      </c>
      <c r="AH20" s="99">
        <f t="shared" si="15"/>
        <v>0</v>
      </c>
      <c r="AI20" s="99">
        <f t="shared" si="15"/>
        <v>0</v>
      </c>
      <c r="AJ20" s="99">
        <f t="shared" si="15"/>
        <v>0</v>
      </c>
      <c r="AK20" s="234">
        <f t="shared" si="15"/>
        <v>0</v>
      </c>
      <c r="AL20" s="233">
        <f t="shared" si="15"/>
        <v>0</v>
      </c>
      <c r="AM20" s="99">
        <f t="shared" si="15"/>
        <v>0</v>
      </c>
      <c r="AN20" s="99">
        <f t="shared" si="15"/>
        <v>0</v>
      </c>
      <c r="AO20" s="99">
        <f t="shared" si="15"/>
        <v>0</v>
      </c>
      <c r="AP20" s="99">
        <f t="shared" si="15"/>
        <v>0</v>
      </c>
      <c r="AQ20" s="99">
        <f t="shared" si="15"/>
        <v>0</v>
      </c>
      <c r="AR20" s="234">
        <f t="shared" si="15"/>
        <v>0</v>
      </c>
      <c r="AS20" s="229">
        <f t="shared" si="15"/>
        <v>2</v>
      </c>
      <c r="AT20" s="99">
        <f t="shared" si="15"/>
        <v>0</v>
      </c>
      <c r="AU20" s="99">
        <f t="shared" si="15"/>
        <v>3.66</v>
      </c>
      <c r="AV20" s="99">
        <f t="shared" si="15"/>
        <v>0</v>
      </c>
      <c r="AW20" s="99">
        <f t="shared" si="15"/>
        <v>0.4</v>
      </c>
      <c r="AX20" s="99">
        <f t="shared" si="15"/>
        <v>1</v>
      </c>
      <c r="AY20" s="234">
        <f t="shared" si="15"/>
        <v>3</v>
      </c>
      <c r="AZ20" s="155"/>
      <c r="BA20" s="90"/>
    </row>
    <row r="21" spans="1:53" s="19" customFormat="1" ht="31.5" customHeight="1" x14ac:dyDescent="0.25">
      <c r="A21" s="256" t="s">
        <v>140</v>
      </c>
      <c r="B21" s="268" t="s">
        <v>325</v>
      </c>
      <c r="C21" s="100"/>
      <c r="D21" s="99">
        <f t="shared" ref="D21:D22" si="16">AS21</f>
        <v>0</v>
      </c>
      <c r="E21" s="95"/>
      <c r="F21" s="99">
        <f t="shared" si="12"/>
        <v>3.66</v>
      </c>
      <c r="G21" s="95"/>
      <c r="H21" s="99">
        <f t="shared" ref="H21:H22" si="17">AW21</f>
        <v>0.4</v>
      </c>
      <c r="I21" s="95"/>
      <c r="J21" s="227">
        <f t="shared" ref="J21:J22" si="18">AY21</f>
        <v>0</v>
      </c>
      <c r="K21" s="233">
        <f>K22</f>
        <v>0</v>
      </c>
      <c r="L21" s="99">
        <f t="shared" ref="L21:AY21" si="19">L22</f>
        <v>0</v>
      </c>
      <c r="M21" s="99">
        <f t="shared" si="19"/>
        <v>0</v>
      </c>
      <c r="N21" s="99">
        <f t="shared" si="19"/>
        <v>0</v>
      </c>
      <c r="O21" s="99">
        <f t="shared" si="19"/>
        <v>0</v>
      </c>
      <c r="P21" s="99">
        <f t="shared" si="19"/>
        <v>0</v>
      </c>
      <c r="Q21" s="227">
        <f t="shared" si="19"/>
        <v>0</v>
      </c>
      <c r="R21" s="233">
        <f t="shared" si="19"/>
        <v>0</v>
      </c>
      <c r="S21" s="99">
        <f t="shared" si="19"/>
        <v>0</v>
      </c>
      <c r="T21" s="99">
        <f t="shared" si="19"/>
        <v>1.93</v>
      </c>
      <c r="U21" s="99">
        <f t="shared" si="19"/>
        <v>0</v>
      </c>
      <c r="V21" s="99">
        <f t="shared" si="19"/>
        <v>0.4</v>
      </c>
      <c r="W21" s="99">
        <f t="shared" si="19"/>
        <v>0</v>
      </c>
      <c r="X21" s="227">
        <f t="shared" si="19"/>
        <v>0</v>
      </c>
      <c r="Y21" s="233">
        <f t="shared" si="19"/>
        <v>0</v>
      </c>
      <c r="Z21" s="99">
        <f t="shared" si="19"/>
        <v>0</v>
      </c>
      <c r="AA21" s="99">
        <f t="shared" si="19"/>
        <v>1.73</v>
      </c>
      <c r="AB21" s="99">
        <f t="shared" si="19"/>
        <v>0</v>
      </c>
      <c r="AC21" s="99">
        <f t="shared" si="19"/>
        <v>0</v>
      </c>
      <c r="AD21" s="234">
        <f t="shared" si="19"/>
        <v>0</v>
      </c>
      <c r="AE21" s="233">
        <f t="shared" si="19"/>
        <v>0</v>
      </c>
      <c r="AF21" s="99">
        <f t="shared" si="19"/>
        <v>0</v>
      </c>
      <c r="AG21" s="99">
        <f t="shared" si="19"/>
        <v>0</v>
      </c>
      <c r="AH21" s="99">
        <f t="shared" si="19"/>
        <v>0</v>
      </c>
      <c r="AI21" s="99">
        <f t="shared" si="19"/>
        <v>0</v>
      </c>
      <c r="AJ21" s="99">
        <f t="shared" si="19"/>
        <v>0</v>
      </c>
      <c r="AK21" s="234">
        <f t="shared" si="19"/>
        <v>0</v>
      </c>
      <c r="AL21" s="233">
        <f t="shared" si="19"/>
        <v>0</v>
      </c>
      <c r="AM21" s="99">
        <f t="shared" si="19"/>
        <v>0</v>
      </c>
      <c r="AN21" s="99">
        <f t="shared" si="19"/>
        <v>0</v>
      </c>
      <c r="AO21" s="99">
        <f t="shared" si="19"/>
        <v>0</v>
      </c>
      <c r="AP21" s="99">
        <f t="shared" si="19"/>
        <v>0</v>
      </c>
      <c r="AQ21" s="99">
        <f t="shared" si="19"/>
        <v>0</v>
      </c>
      <c r="AR21" s="234">
        <f t="shared" si="19"/>
        <v>0</v>
      </c>
      <c r="AS21" s="229">
        <f t="shared" si="19"/>
        <v>0</v>
      </c>
      <c r="AT21" s="99">
        <f t="shared" si="19"/>
        <v>0</v>
      </c>
      <c r="AU21" s="99">
        <f>AU22</f>
        <v>3.66</v>
      </c>
      <c r="AV21" s="99">
        <f t="shared" si="19"/>
        <v>0</v>
      </c>
      <c r="AW21" s="99">
        <f t="shared" si="19"/>
        <v>0.4</v>
      </c>
      <c r="AX21" s="99">
        <f t="shared" si="19"/>
        <v>0</v>
      </c>
      <c r="AY21" s="234">
        <f t="shared" si="19"/>
        <v>0</v>
      </c>
      <c r="AZ21" s="155"/>
      <c r="BA21" s="90"/>
    </row>
    <row r="22" spans="1:53" s="19" customFormat="1" ht="45" customHeight="1" x14ac:dyDescent="0.25">
      <c r="A22" s="256" t="s">
        <v>285</v>
      </c>
      <c r="B22" s="139" t="s">
        <v>352</v>
      </c>
      <c r="C22" s="100"/>
      <c r="D22" s="99">
        <f t="shared" si="16"/>
        <v>0</v>
      </c>
      <c r="E22" s="95"/>
      <c r="F22" s="99">
        <f t="shared" si="12"/>
        <v>3.66</v>
      </c>
      <c r="G22" s="95"/>
      <c r="H22" s="99">
        <f t="shared" si="17"/>
        <v>0.4</v>
      </c>
      <c r="I22" s="95"/>
      <c r="J22" s="227">
        <f t="shared" si="18"/>
        <v>0</v>
      </c>
      <c r="K22" s="235">
        <f>'4'!G25</f>
        <v>0</v>
      </c>
      <c r="L22" s="96"/>
      <c r="M22" s="96">
        <f>'4'!I25</f>
        <v>0</v>
      </c>
      <c r="N22" s="96"/>
      <c r="O22" s="96"/>
      <c r="P22" s="96"/>
      <c r="Q22" s="237">
        <f>'4'!K25</f>
        <v>0</v>
      </c>
      <c r="R22" s="235">
        <f>'4'!N25</f>
        <v>0</v>
      </c>
      <c r="S22" s="96"/>
      <c r="T22" s="96">
        <v>1.93</v>
      </c>
      <c r="U22" s="96"/>
      <c r="V22" s="96">
        <v>0.4</v>
      </c>
      <c r="W22" s="96"/>
      <c r="X22" s="237">
        <f>'4'!R25</f>
        <v>0</v>
      </c>
      <c r="Y22" s="235">
        <f>'4'!U25</f>
        <v>0</v>
      </c>
      <c r="Z22" s="96"/>
      <c r="AA22" s="96">
        <f>'4'!W25</f>
        <v>1.73</v>
      </c>
      <c r="AB22" s="96"/>
      <c r="AC22" s="96"/>
      <c r="AD22" s="104">
        <f>'4'!Y25</f>
        <v>0</v>
      </c>
      <c r="AE22" s="235">
        <f>'4'!AB25</f>
        <v>0</v>
      </c>
      <c r="AF22" s="96"/>
      <c r="AG22" s="96">
        <f>'4'!AD25</f>
        <v>0</v>
      </c>
      <c r="AH22" s="96"/>
      <c r="AI22" s="96"/>
      <c r="AJ22" s="99"/>
      <c r="AK22" s="104">
        <f>'4'!AF25</f>
        <v>0</v>
      </c>
      <c r="AL22" s="235">
        <f>'4'!AI25</f>
        <v>0</v>
      </c>
      <c r="AM22" s="96"/>
      <c r="AN22" s="96">
        <f>'4'!AK25</f>
        <v>0</v>
      </c>
      <c r="AO22" s="96"/>
      <c r="AP22" s="96"/>
      <c r="AQ22" s="99"/>
      <c r="AR22" s="104">
        <f>'4'!AM25</f>
        <v>0</v>
      </c>
      <c r="AS22" s="230">
        <f t="shared" ref="AS22" si="20">K22+R22+Y22+AE22+AL22</f>
        <v>0</v>
      </c>
      <c r="AT22" s="230">
        <f t="shared" ref="AT22" si="21">L22+S22+Z22+AF22+AM22</f>
        <v>0</v>
      </c>
      <c r="AU22" s="230">
        <f t="shared" ref="AU22" si="22">M22+T22+AA22+AG22+AN22</f>
        <v>3.66</v>
      </c>
      <c r="AV22" s="230">
        <f t="shared" ref="AV22" si="23">N22+U22+AB22+AH22+AO22</f>
        <v>0</v>
      </c>
      <c r="AW22" s="230">
        <f t="shared" ref="AW22" si="24">O22+V22+AC22+AI22+AP22</f>
        <v>0.4</v>
      </c>
      <c r="AX22" s="230">
        <f t="shared" ref="AX22" si="25">P22+W22+AD22+AJ22+AQ22</f>
        <v>0</v>
      </c>
      <c r="AY22" s="230">
        <f t="shared" ref="AY22" si="26">Q22+X22+AK22+AR22+AD22</f>
        <v>0</v>
      </c>
      <c r="AZ22" s="155"/>
      <c r="BA22" s="90"/>
    </row>
    <row r="23" spans="1:53" s="19" customFormat="1" ht="31.5" customHeight="1" x14ac:dyDescent="0.25">
      <c r="A23" s="256" t="s">
        <v>141</v>
      </c>
      <c r="B23" s="268" t="s">
        <v>326</v>
      </c>
      <c r="C23" s="100"/>
      <c r="D23" s="99">
        <f>AS23</f>
        <v>2</v>
      </c>
      <c r="E23" s="95"/>
      <c r="F23" s="99">
        <f>AU23</f>
        <v>0</v>
      </c>
      <c r="G23" s="95"/>
      <c r="H23" s="99">
        <f>AW23</f>
        <v>0</v>
      </c>
      <c r="I23" s="95"/>
      <c r="J23" s="227">
        <f>AY23</f>
        <v>3</v>
      </c>
      <c r="K23" s="233">
        <f>K24+K25+K26</f>
        <v>0</v>
      </c>
      <c r="L23" s="99">
        <f t="shared" ref="L23:AY23" si="27">L24+L25+L26</f>
        <v>0</v>
      </c>
      <c r="M23" s="99">
        <f t="shared" si="27"/>
        <v>0</v>
      </c>
      <c r="N23" s="99">
        <f t="shared" si="27"/>
        <v>0</v>
      </c>
      <c r="O23" s="99">
        <f t="shared" si="27"/>
        <v>0</v>
      </c>
      <c r="P23" s="99">
        <f t="shared" si="27"/>
        <v>0</v>
      </c>
      <c r="Q23" s="227">
        <f t="shared" si="27"/>
        <v>0</v>
      </c>
      <c r="R23" s="233">
        <f t="shared" si="27"/>
        <v>1</v>
      </c>
      <c r="S23" s="99">
        <f t="shared" si="27"/>
        <v>0</v>
      </c>
      <c r="T23" s="99">
        <f t="shared" si="27"/>
        <v>0</v>
      </c>
      <c r="U23" s="99">
        <f t="shared" si="27"/>
        <v>0</v>
      </c>
      <c r="V23" s="99">
        <f t="shared" si="27"/>
        <v>0</v>
      </c>
      <c r="W23" s="99">
        <f t="shared" si="27"/>
        <v>0</v>
      </c>
      <c r="X23" s="227">
        <f t="shared" si="27"/>
        <v>2</v>
      </c>
      <c r="Y23" s="233">
        <f t="shared" si="27"/>
        <v>1</v>
      </c>
      <c r="Z23" s="99">
        <f t="shared" si="27"/>
        <v>0</v>
      </c>
      <c r="AA23" s="99">
        <f t="shared" si="27"/>
        <v>0</v>
      </c>
      <c r="AB23" s="99">
        <f t="shared" si="27"/>
        <v>0</v>
      </c>
      <c r="AC23" s="99">
        <f t="shared" si="27"/>
        <v>0</v>
      </c>
      <c r="AD23" s="234">
        <f t="shared" si="27"/>
        <v>1</v>
      </c>
      <c r="AE23" s="233">
        <f t="shared" si="27"/>
        <v>0</v>
      </c>
      <c r="AF23" s="99">
        <f t="shared" si="27"/>
        <v>0</v>
      </c>
      <c r="AG23" s="99">
        <f t="shared" si="27"/>
        <v>0</v>
      </c>
      <c r="AH23" s="99">
        <f t="shared" si="27"/>
        <v>0</v>
      </c>
      <c r="AI23" s="99">
        <f t="shared" si="27"/>
        <v>0</v>
      </c>
      <c r="AJ23" s="99">
        <f t="shared" si="27"/>
        <v>0</v>
      </c>
      <c r="AK23" s="234">
        <f t="shared" si="27"/>
        <v>0</v>
      </c>
      <c r="AL23" s="233">
        <f t="shared" si="27"/>
        <v>0</v>
      </c>
      <c r="AM23" s="99">
        <f t="shared" si="27"/>
        <v>0</v>
      </c>
      <c r="AN23" s="99">
        <f t="shared" si="27"/>
        <v>0</v>
      </c>
      <c r="AO23" s="99">
        <f t="shared" si="27"/>
        <v>0</v>
      </c>
      <c r="AP23" s="99">
        <f t="shared" si="27"/>
        <v>0</v>
      </c>
      <c r="AQ23" s="99">
        <f t="shared" si="27"/>
        <v>0</v>
      </c>
      <c r="AR23" s="234">
        <f t="shared" si="27"/>
        <v>0</v>
      </c>
      <c r="AS23" s="229">
        <f>AS24+AS25+AS26</f>
        <v>2</v>
      </c>
      <c r="AT23" s="99">
        <f t="shared" si="27"/>
        <v>0</v>
      </c>
      <c r="AU23" s="99">
        <f t="shared" si="27"/>
        <v>0</v>
      </c>
      <c r="AV23" s="99">
        <f t="shared" si="27"/>
        <v>0</v>
      </c>
      <c r="AW23" s="99">
        <f t="shared" si="27"/>
        <v>0</v>
      </c>
      <c r="AX23" s="99">
        <f t="shared" si="27"/>
        <v>1</v>
      </c>
      <c r="AY23" s="234">
        <f t="shared" si="27"/>
        <v>3</v>
      </c>
      <c r="AZ23" s="155"/>
      <c r="BA23" s="90"/>
    </row>
    <row r="24" spans="1:53" s="19" customFormat="1" ht="45" customHeight="1" x14ac:dyDescent="0.25">
      <c r="A24" s="256" t="s">
        <v>331</v>
      </c>
      <c r="B24" s="139" t="s">
        <v>327</v>
      </c>
      <c r="C24" s="100"/>
      <c r="D24" s="99">
        <f>AS24</f>
        <v>0</v>
      </c>
      <c r="E24" s="95"/>
      <c r="F24" s="99">
        <f>AU24</f>
        <v>0</v>
      </c>
      <c r="G24" s="95"/>
      <c r="H24" s="99">
        <f>AW24</f>
        <v>0</v>
      </c>
      <c r="I24" s="95"/>
      <c r="J24" s="227">
        <f>AY24</f>
        <v>1</v>
      </c>
      <c r="K24" s="235">
        <f>'4'!G27</f>
        <v>0</v>
      </c>
      <c r="L24" s="96"/>
      <c r="M24" s="96">
        <f>'4'!I27</f>
        <v>0</v>
      </c>
      <c r="N24" s="96"/>
      <c r="O24" s="96"/>
      <c r="P24" s="96"/>
      <c r="Q24" s="237">
        <f>'4'!K27</f>
        <v>0</v>
      </c>
      <c r="R24" s="235">
        <f>'4'!N27</f>
        <v>0</v>
      </c>
      <c r="S24" s="96"/>
      <c r="T24" s="96">
        <f>'4'!P27</f>
        <v>0</v>
      </c>
      <c r="U24" s="96"/>
      <c r="V24" s="96"/>
      <c r="W24" s="96"/>
      <c r="X24" s="237">
        <f>'4'!R27</f>
        <v>1</v>
      </c>
      <c r="Y24" s="235">
        <f>'4'!U27</f>
        <v>0</v>
      </c>
      <c r="Z24" s="96"/>
      <c r="AA24" s="96">
        <f>'4'!W27</f>
        <v>0</v>
      </c>
      <c r="AB24" s="96"/>
      <c r="AC24" s="96"/>
      <c r="AD24" s="104">
        <f>'4'!Y27</f>
        <v>0</v>
      </c>
      <c r="AE24" s="235">
        <f>'4'!AB27</f>
        <v>0</v>
      </c>
      <c r="AF24" s="96"/>
      <c r="AG24" s="96">
        <f>'4'!AD27</f>
        <v>0</v>
      </c>
      <c r="AH24" s="96"/>
      <c r="AI24" s="96"/>
      <c r="AJ24" s="99"/>
      <c r="AK24" s="104">
        <f>'4'!AF27</f>
        <v>0</v>
      </c>
      <c r="AL24" s="235">
        <f>'4'!AI27</f>
        <v>0</v>
      </c>
      <c r="AM24" s="96"/>
      <c r="AN24" s="96">
        <f>'4'!AK27</f>
        <v>0</v>
      </c>
      <c r="AO24" s="96"/>
      <c r="AP24" s="96"/>
      <c r="AQ24" s="99"/>
      <c r="AR24" s="104">
        <f>'4'!AM27</f>
        <v>0</v>
      </c>
      <c r="AS24" s="230">
        <f t="shared" ref="AS24" si="28">K24+R24+Y24+AE24+AL24</f>
        <v>0</v>
      </c>
      <c r="AT24" s="230">
        <f t="shared" ref="AT24" si="29">L24+S24+Z24+AF24+AM24</f>
        <v>0</v>
      </c>
      <c r="AU24" s="230">
        <f t="shared" ref="AU24" si="30">M24+T24+AA24+AG24+AN24</f>
        <v>0</v>
      </c>
      <c r="AV24" s="230">
        <f t="shared" ref="AV24" si="31">N24+U24+AB24+AH24+AO24</f>
        <v>0</v>
      </c>
      <c r="AW24" s="230">
        <f t="shared" ref="AW24" si="32">O24+V24+AC24+AI24+AP24</f>
        <v>0</v>
      </c>
      <c r="AX24" s="230">
        <f t="shared" ref="AX24" si="33">P24+W24+AD24+AJ24+AQ24</f>
        <v>0</v>
      </c>
      <c r="AY24" s="230">
        <f t="shared" ref="AY24:AY26" si="34">Q24+X24+AK24+AR24+AD24</f>
        <v>1</v>
      </c>
      <c r="AZ24" s="155"/>
      <c r="BA24" s="90"/>
    </row>
    <row r="25" spans="1:53" s="19" customFormat="1" ht="58.5" customHeight="1" x14ac:dyDescent="0.25">
      <c r="A25" s="256" t="s">
        <v>332</v>
      </c>
      <c r="B25" s="139" t="s">
        <v>328</v>
      </c>
      <c r="C25" s="100"/>
      <c r="D25" s="99">
        <f>AS25</f>
        <v>1</v>
      </c>
      <c r="E25" s="95"/>
      <c r="F25" s="99">
        <f>AU25</f>
        <v>0</v>
      </c>
      <c r="G25" s="95"/>
      <c r="H25" s="99">
        <f>AW25</f>
        <v>0</v>
      </c>
      <c r="I25" s="95"/>
      <c r="J25" s="227">
        <f>AY25</f>
        <v>1</v>
      </c>
      <c r="K25" s="235">
        <f>'4'!G28</f>
        <v>0</v>
      </c>
      <c r="L25" s="96"/>
      <c r="M25" s="96">
        <f>'4'!I28</f>
        <v>0</v>
      </c>
      <c r="N25" s="96"/>
      <c r="O25" s="96"/>
      <c r="P25" s="96"/>
      <c r="Q25" s="237">
        <f>'4'!K28</f>
        <v>0</v>
      </c>
      <c r="R25" s="235">
        <f>'4'!N28</f>
        <v>1</v>
      </c>
      <c r="S25" s="96"/>
      <c r="T25" s="96">
        <f>'4'!P28</f>
        <v>0</v>
      </c>
      <c r="U25" s="96"/>
      <c r="V25" s="96"/>
      <c r="W25" s="96"/>
      <c r="X25" s="237">
        <f>'4'!R28</f>
        <v>1</v>
      </c>
      <c r="Y25" s="235">
        <f>'4'!U28</f>
        <v>0</v>
      </c>
      <c r="Z25" s="96"/>
      <c r="AA25" s="96">
        <f>'4'!W28</f>
        <v>0</v>
      </c>
      <c r="AB25" s="96"/>
      <c r="AC25" s="96"/>
      <c r="AD25" s="104">
        <f>'4'!Y28</f>
        <v>0</v>
      </c>
      <c r="AE25" s="235">
        <f>'4'!AB28</f>
        <v>0</v>
      </c>
      <c r="AF25" s="96"/>
      <c r="AG25" s="96">
        <f>'4'!AD28</f>
        <v>0</v>
      </c>
      <c r="AH25" s="96"/>
      <c r="AI25" s="96"/>
      <c r="AJ25" s="99"/>
      <c r="AK25" s="104">
        <f>'4'!AF28</f>
        <v>0</v>
      </c>
      <c r="AL25" s="235">
        <f>'4'!AI28</f>
        <v>0</v>
      </c>
      <c r="AM25" s="96"/>
      <c r="AN25" s="96">
        <f>'4'!AK28</f>
        <v>0</v>
      </c>
      <c r="AO25" s="96"/>
      <c r="AP25" s="96"/>
      <c r="AQ25" s="99"/>
      <c r="AR25" s="104">
        <f>'4'!AM28</f>
        <v>0</v>
      </c>
      <c r="AS25" s="230">
        <f t="shared" ref="AS25:AS26" si="35">K25+R25+Y25+AE25+AL25</f>
        <v>1</v>
      </c>
      <c r="AT25" s="230">
        <f t="shared" ref="AT25:AT26" si="36">L25+S25+Z25+AF25+AM25</f>
        <v>0</v>
      </c>
      <c r="AU25" s="230">
        <f t="shared" ref="AU25:AU26" si="37">M25+T25+AA25+AG25+AN25</f>
        <v>0</v>
      </c>
      <c r="AV25" s="230">
        <f t="shared" ref="AV25:AV26" si="38">N25+U25+AB25+AH25+AO25</f>
        <v>0</v>
      </c>
      <c r="AW25" s="230">
        <f t="shared" ref="AW25:AW26" si="39">O25+V25+AC25+AI25+AP25</f>
        <v>0</v>
      </c>
      <c r="AX25" s="230">
        <f t="shared" ref="AX25:AX26" si="40">P25+W25+AD25+AJ25+AQ25</f>
        <v>0</v>
      </c>
      <c r="AY25" s="230">
        <f t="shared" si="34"/>
        <v>1</v>
      </c>
      <c r="AZ25" s="155"/>
      <c r="BA25" s="90"/>
    </row>
    <row r="26" spans="1:53" s="19" customFormat="1" ht="58.5" customHeight="1" thickBot="1" x14ac:dyDescent="0.3">
      <c r="A26" s="248" t="s">
        <v>333</v>
      </c>
      <c r="B26" s="195" t="s">
        <v>329</v>
      </c>
      <c r="C26" s="243"/>
      <c r="D26" s="253">
        <f t="shared" ref="D26" si="41">AS26</f>
        <v>1</v>
      </c>
      <c r="E26" s="254"/>
      <c r="F26" s="253">
        <f t="shared" ref="F26" si="42">AU26</f>
        <v>0</v>
      </c>
      <c r="G26" s="254"/>
      <c r="H26" s="253">
        <f t="shared" ref="H26" si="43">AW26</f>
        <v>0</v>
      </c>
      <c r="I26" s="254"/>
      <c r="J26" s="255">
        <f t="shared" ref="J26" si="44">AY26</f>
        <v>1</v>
      </c>
      <c r="K26" s="322">
        <f>'4'!G29</f>
        <v>0</v>
      </c>
      <c r="L26" s="275"/>
      <c r="M26" s="275">
        <f>'4'!I29</f>
        <v>0</v>
      </c>
      <c r="N26" s="275"/>
      <c r="O26" s="275"/>
      <c r="P26" s="275"/>
      <c r="Q26" s="324">
        <f>'4'!K29</f>
        <v>0</v>
      </c>
      <c r="R26" s="322">
        <f>'4'!N29</f>
        <v>0</v>
      </c>
      <c r="S26" s="275"/>
      <c r="T26" s="275">
        <f>'4'!P29</f>
        <v>0</v>
      </c>
      <c r="U26" s="275"/>
      <c r="V26" s="275"/>
      <c r="W26" s="275"/>
      <c r="X26" s="324">
        <f>'4'!R29</f>
        <v>0</v>
      </c>
      <c r="Y26" s="322">
        <f>'4'!U29</f>
        <v>1</v>
      </c>
      <c r="Z26" s="275"/>
      <c r="AA26" s="275">
        <f>'4'!W29</f>
        <v>0</v>
      </c>
      <c r="AB26" s="275"/>
      <c r="AC26" s="275"/>
      <c r="AD26" s="323">
        <f>'4'!Y29</f>
        <v>1</v>
      </c>
      <c r="AE26" s="322">
        <f>'4'!AB29</f>
        <v>0</v>
      </c>
      <c r="AF26" s="275"/>
      <c r="AG26" s="275">
        <f>'4'!AD29</f>
        <v>0</v>
      </c>
      <c r="AH26" s="275"/>
      <c r="AI26" s="275"/>
      <c r="AJ26" s="327"/>
      <c r="AK26" s="323">
        <f>'4'!AF29</f>
        <v>0</v>
      </c>
      <c r="AL26" s="322">
        <f>'4'!AI29</f>
        <v>0</v>
      </c>
      <c r="AM26" s="275"/>
      <c r="AN26" s="275">
        <f>'4'!AK29</f>
        <v>0</v>
      </c>
      <c r="AO26" s="275"/>
      <c r="AP26" s="275"/>
      <c r="AQ26" s="327"/>
      <c r="AR26" s="323">
        <f>'4'!AM29</f>
        <v>0</v>
      </c>
      <c r="AS26" s="230">
        <f t="shared" si="35"/>
        <v>1</v>
      </c>
      <c r="AT26" s="230">
        <f t="shared" si="36"/>
        <v>0</v>
      </c>
      <c r="AU26" s="230">
        <f t="shared" si="37"/>
        <v>0</v>
      </c>
      <c r="AV26" s="230">
        <f t="shared" si="38"/>
        <v>0</v>
      </c>
      <c r="AW26" s="230">
        <f t="shared" si="39"/>
        <v>0</v>
      </c>
      <c r="AX26" s="230">
        <f t="shared" si="40"/>
        <v>1</v>
      </c>
      <c r="AY26" s="230">
        <f t="shared" si="34"/>
        <v>1</v>
      </c>
      <c r="AZ26" s="155"/>
      <c r="BA26" s="90"/>
    </row>
    <row r="27" spans="1:53" s="19" customFormat="1" ht="23.25" customHeight="1" x14ac:dyDescent="0.25">
      <c r="A27" s="488"/>
      <c r="B27" s="488"/>
      <c r="C27" s="488"/>
      <c r="D27" s="488"/>
      <c r="E27" s="488"/>
      <c r="F27" s="488"/>
      <c r="G27" s="488"/>
      <c r="H27" s="488"/>
      <c r="I27" s="488"/>
      <c r="J27" s="488"/>
      <c r="K27" s="488"/>
      <c r="L27" s="488"/>
      <c r="M27" s="488"/>
      <c r="N27" s="488"/>
      <c r="O27" s="488"/>
      <c r="P27" s="488"/>
      <c r="Q27" s="488"/>
      <c r="R27" s="488"/>
      <c r="S27" s="488"/>
      <c r="T27" s="488"/>
      <c r="U27" s="488"/>
      <c r="V27" s="488"/>
      <c r="W27" s="488"/>
      <c r="X27" s="488"/>
      <c r="Y27" s="488"/>
      <c r="Z27" s="488"/>
      <c r="AA27" s="488"/>
      <c r="AB27" s="488"/>
      <c r="AC27" s="488"/>
      <c r="AD27" s="488"/>
      <c r="AE27" s="488"/>
      <c r="AF27" s="488"/>
      <c r="AG27" s="488"/>
      <c r="AH27" s="488"/>
      <c r="AI27" s="488"/>
      <c r="AJ27" s="488"/>
      <c r="AK27" s="488"/>
      <c r="AL27" s="488"/>
      <c r="AM27" s="488"/>
      <c r="AN27" s="488"/>
      <c r="AO27" s="488"/>
      <c r="AP27" s="488"/>
      <c r="AQ27" s="488"/>
      <c r="AR27" s="488"/>
      <c r="AS27" s="488"/>
      <c r="AT27" s="488"/>
      <c r="AU27" s="488"/>
      <c r="AV27" s="488"/>
      <c r="AW27" s="488"/>
      <c r="AX27" s="488"/>
      <c r="AY27" s="488"/>
      <c r="AZ27" s="84"/>
      <c r="BA27" s="40"/>
    </row>
    <row r="28" spans="1:53" ht="16.5" customHeight="1" x14ac:dyDescent="0.25">
      <c r="A28" s="93"/>
      <c r="B28" s="93"/>
      <c r="C28" s="93"/>
      <c r="D28" s="93"/>
      <c r="E28" s="93"/>
      <c r="F28" s="93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</row>
    <row r="29" spans="1:53" customFormat="1" x14ac:dyDescent="0.25">
      <c r="A29" s="92"/>
      <c r="B29" s="93" t="s">
        <v>361</v>
      </c>
      <c r="C29" s="93"/>
      <c r="D29" s="93"/>
      <c r="E29" s="93"/>
      <c r="F29" s="93" t="s">
        <v>362</v>
      </c>
      <c r="G29" s="93" t="s">
        <v>362</v>
      </c>
      <c r="H29" s="92"/>
      <c r="I29" s="94"/>
      <c r="J29" s="94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</row>
    <row r="30" spans="1:53" s="19" customFormat="1" ht="25.5" customHeight="1" x14ac:dyDescent="0.25">
      <c r="A30" s="93"/>
      <c r="B30" s="93"/>
      <c r="C30" s="93"/>
      <c r="D30" s="93"/>
      <c r="E30" s="93"/>
      <c r="F30" s="93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</row>
    <row r="31" spans="1:53" s="19" customFormat="1" x14ac:dyDescent="0.25">
      <c r="A31" s="93"/>
      <c r="B31" s="93"/>
      <c r="C31" s="93"/>
      <c r="D31" s="93"/>
      <c r="E31" s="93"/>
      <c r="F31" s="93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</row>
    <row r="32" spans="1:53" s="155" customFormat="1" x14ac:dyDescent="0.25">
      <c r="A32" s="93"/>
      <c r="B32" s="93"/>
      <c r="C32" s="93"/>
      <c r="D32" s="93"/>
      <c r="E32" s="93"/>
      <c r="F32" s="93"/>
    </row>
    <row r="33" spans="1:36" s="155" customFormat="1" x14ac:dyDescent="0.25">
      <c r="A33" s="333" t="s">
        <v>357</v>
      </c>
      <c r="B33" s="333"/>
      <c r="C33" s="333"/>
      <c r="D33" s="333"/>
      <c r="E33" s="92"/>
      <c r="F33" s="92"/>
    </row>
    <row r="34" spans="1:36" s="155" customFormat="1" x14ac:dyDescent="0.25">
      <c r="AJ34" s="155" t="s">
        <v>32</v>
      </c>
    </row>
    <row r="35" spans="1:36" x14ac:dyDescent="0.25">
      <c r="A35" s="155"/>
      <c r="B35" s="155"/>
      <c r="C35" s="155"/>
      <c r="D35" s="155"/>
      <c r="E35" s="155"/>
      <c r="F35" s="155"/>
    </row>
  </sheetData>
  <sheetProtection password="C411" sheet="1" formatCells="0" formatColumns="0" formatRows="0" insertColumns="0" insertRows="0" insertHyperlinks="0" deleteColumns="0" deleteRows="0" sort="0" autoFilter="0" pivotTables="0"/>
  <mergeCells count="28">
    <mergeCell ref="AU4:AY4"/>
    <mergeCell ref="AU5:AY5"/>
    <mergeCell ref="AU6:AY6"/>
    <mergeCell ref="A27:AY27"/>
    <mergeCell ref="AS10:AY10"/>
    <mergeCell ref="D10:J10"/>
    <mergeCell ref="K8:AY8"/>
    <mergeCell ref="K9:Q9"/>
    <mergeCell ref="AL9:AR9"/>
    <mergeCell ref="A8:A11"/>
    <mergeCell ref="AE9:AK9"/>
    <mergeCell ref="AS9:AY9"/>
    <mergeCell ref="AL10:AR10"/>
    <mergeCell ref="D8:J9"/>
    <mergeCell ref="C8:C11"/>
    <mergeCell ref="B8:B11"/>
    <mergeCell ref="A3:AR3"/>
    <mergeCell ref="A4:AR4"/>
    <mergeCell ref="A5:AR5"/>
    <mergeCell ref="A6:AR6"/>
    <mergeCell ref="A7:AR7"/>
    <mergeCell ref="A33:D33"/>
    <mergeCell ref="K10:Q10"/>
    <mergeCell ref="AE10:AK10"/>
    <mergeCell ref="Y9:AD9"/>
    <mergeCell ref="Y10:AD10"/>
    <mergeCell ref="R9:X9"/>
    <mergeCell ref="R10:X10"/>
  </mergeCells>
  <pageMargins left="0.31496062992125984" right="0.31496062992125984" top="0.39370078740157483" bottom="0.15748031496062992" header="0.11811023622047245" footer="0.19685039370078741"/>
  <pageSetup paperSize="9" scale="53" fitToHeight="0" orientation="landscape" r:id="rId1"/>
  <headerFooter differentFirst="1">
    <oddHeader>&amp;C&amp;P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AU63"/>
  <sheetViews>
    <sheetView tabSelected="1" view="pageBreakPreview" zoomScale="70" zoomScaleNormal="80" zoomScaleSheetLayoutView="70" workbookViewId="0">
      <selection activeCell="F57" sqref="F57"/>
    </sheetView>
  </sheetViews>
  <sheetFormatPr defaultColWidth="9" defaultRowHeight="15.75" x14ac:dyDescent="0.25"/>
  <cols>
    <col min="1" max="1" width="8.875" style="22" customWidth="1"/>
    <col min="2" max="2" width="77.875" style="23" customWidth="1"/>
    <col min="3" max="3" width="16.25" style="24" customWidth="1"/>
    <col min="4" max="4" width="16.625" style="24" customWidth="1"/>
    <col min="5" max="7" width="17.125" style="24" customWidth="1"/>
    <col min="8" max="8" width="17.75" style="24" customWidth="1"/>
    <col min="9" max="9" width="10.25" style="24" customWidth="1"/>
    <col min="10" max="10" width="11.875" style="24" customWidth="1"/>
    <col min="11" max="251" width="9" style="24"/>
    <col min="252" max="252" width="8.875" style="24" customWidth="1"/>
    <col min="253" max="253" width="72.75" style="24" customWidth="1"/>
    <col min="254" max="254" width="10.75" style="24" customWidth="1"/>
    <col min="255" max="255" width="8.625" style="24" customWidth="1"/>
    <col min="256" max="256" width="9" style="24" customWidth="1"/>
    <col min="257" max="257" width="13.375" style="24" customWidth="1"/>
    <col min="258" max="258" width="17.125" style="24" customWidth="1"/>
    <col min="259" max="259" width="13.25" style="24" customWidth="1"/>
    <col min="260" max="260" width="17.375" style="24" customWidth="1"/>
    <col min="261" max="261" width="13.125" style="24" customWidth="1"/>
    <col min="262" max="262" width="16.5" style="24" customWidth="1"/>
    <col min="263" max="263" width="13.25" style="24" customWidth="1"/>
    <col min="264" max="264" width="17.125" style="24" customWidth="1"/>
    <col min="265" max="265" width="91.875" style="24" customWidth="1"/>
    <col min="266" max="266" width="157.375" style="24" customWidth="1"/>
    <col min="267" max="507" width="9" style="24"/>
    <col min="508" max="508" width="8.875" style="24" customWidth="1"/>
    <col min="509" max="509" width="72.75" style="24" customWidth="1"/>
    <col min="510" max="510" width="10.75" style="24" customWidth="1"/>
    <col min="511" max="511" width="8.625" style="24" customWidth="1"/>
    <col min="512" max="512" width="9" style="24" customWidth="1"/>
    <col min="513" max="513" width="13.375" style="24" customWidth="1"/>
    <col min="514" max="514" width="17.125" style="24" customWidth="1"/>
    <col min="515" max="515" width="13.25" style="24" customWidth="1"/>
    <col min="516" max="516" width="17.375" style="24" customWidth="1"/>
    <col min="517" max="517" width="13.125" style="24" customWidth="1"/>
    <col min="518" max="518" width="16.5" style="24" customWidth="1"/>
    <col min="519" max="519" width="13.25" style="24" customWidth="1"/>
    <col min="520" max="520" width="17.125" style="24" customWidth="1"/>
    <col min="521" max="521" width="91.875" style="24" customWidth="1"/>
    <col min="522" max="522" width="157.375" style="24" customWidth="1"/>
    <col min="523" max="763" width="9" style="24"/>
    <col min="764" max="764" width="8.875" style="24" customWidth="1"/>
    <col min="765" max="765" width="72.75" style="24" customWidth="1"/>
    <col min="766" max="766" width="10.75" style="24" customWidth="1"/>
    <col min="767" max="767" width="8.625" style="24" customWidth="1"/>
    <col min="768" max="768" width="9" style="24" customWidth="1"/>
    <col min="769" max="769" width="13.375" style="24" customWidth="1"/>
    <col min="770" max="770" width="17.125" style="24" customWidth="1"/>
    <col min="771" max="771" width="13.25" style="24" customWidth="1"/>
    <col min="772" max="772" width="17.375" style="24" customWidth="1"/>
    <col min="773" max="773" width="13.125" style="24" customWidth="1"/>
    <col min="774" max="774" width="16.5" style="24" customWidth="1"/>
    <col min="775" max="775" width="13.25" style="24" customWidth="1"/>
    <col min="776" max="776" width="17.125" style="24" customWidth="1"/>
    <col min="777" max="777" width="91.875" style="24" customWidth="1"/>
    <col min="778" max="778" width="157.375" style="24" customWidth="1"/>
    <col min="779" max="1019" width="9" style="24"/>
    <col min="1020" max="1020" width="8.875" style="24" customWidth="1"/>
    <col min="1021" max="1021" width="72.75" style="24" customWidth="1"/>
    <col min="1022" max="1022" width="10.75" style="24" customWidth="1"/>
    <col min="1023" max="1023" width="8.625" style="24" customWidth="1"/>
    <col min="1024" max="1024" width="9" style="24" customWidth="1"/>
    <col min="1025" max="1025" width="13.375" style="24" customWidth="1"/>
    <col min="1026" max="1026" width="17.125" style="24" customWidth="1"/>
    <col min="1027" max="1027" width="13.25" style="24" customWidth="1"/>
    <col min="1028" max="1028" width="17.375" style="24" customWidth="1"/>
    <col min="1029" max="1029" width="13.125" style="24" customWidth="1"/>
    <col min="1030" max="1030" width="16.5" style="24" customWidth="1"/>
    <col min="1031" max="1031" width="13.25" style="24" customWidth="1"/>
    <col min="1032" max="1032" width="17.125" style="24" customWidth="1"/>
    <col min="1033" max="1033" width="91.875" style="24" customWidth="1"/>
    <col min="1034" max="1034" width="157.375" style="24" customWidth="1"/>
    <col min="1035" max="1275" width="9" style="24"/>
    <col min="1276" max="1276" width="8.875" style="24" customWidth="1"/>
    <col min="1277" max="1277" width="72.75" style="24" customWidth="1"/>
    <col min="1278" max="1278" width="10.75" style="24" customWidth="1"/>
    <col min="1279" max="1279" width="8.625" style="24" customWidth="1"/>
    <col min="1280" max="1280" width="9" style="24" customWidth="1"/>
    <col min="1281" max="1281" width="13.375" style="24" customWidth="1"/>
    <col min="1282" max="1282" width="17.125" style="24" customWidth="1"/>
    <col min="1283" max="1283" width="13.25" style="24" customWidth="1"/>
    <col min="1284" max="1284" width="17.375" style="24" customWidth="1"/>
    <col min="1285" max="1285" width="13.125" style="24" customWidth="1"/>
    <col min="1286" max="1286" width="16.5" style="24" customWidth="1"/>
    <col min="1287" max="1287" width="13.25" style="24" customWidth="1"/>
    <col min="1288" max="1288" width="17.125" style="24" customWidth="1"/>
    <col min="1289" max="1289" width="91.875" style="24" customWidth="1"/>
    <col min="1290" max="1290" width="157.375" style="24" customWidth="1"/>
    <col min="1291" max="1531" width="9" style="24"/>
    <col min="1532" max="1532" width="8.875" style="24" customWidth="1"/>
    <col min="1533" max="1533" width="72.75" style="24" customWidth="1"/>
    <col min="1534" max="1534" width="10.75" style="24" customWidth="1"/>
    <col min="1535" max="1535" width="8.625" style="24" customWidth="1"/>
    <col min="1536" max="1536" width="9" style="24" customWidth="1"/>
    <col min="1537" max="1537" width="13.375" style="24" customWidth="1"/>
    <col min="1538" max="1538" width="17.125" style="24" customWidth="1"/>
    <col min="1539" max="1539" width="13.25" style="24" customWidth="1"/>
    <col min="1540" max="1540" width="17.375" style="24" customWidth="1"/>
    <col min="1541" max="1541" width="13.125" style="24" customWidth="1"/>
    <col min="1542" max="1542" width="16.5" style="24" customWidth="1"/>
    <col min="1543" max="1543" width="13.25" style="24" customWidth="1"/>
    <col min="1544" max="1544" width="17.125" style="24" customWidth="1"/>
    <col min="1545" max="1545" width="91.875" style="24" customWidth="1"/>
    <col min="1546" max="1546" width="157.375" style="24" customWidth="1"/>
    <col min="1547" max="1787" width="9" style="24"/>
    <col min="1788" max="1788" width="8.875" style="24" customWidth="1"/>
    <col min="1789" max="1789" width="72.75" style="24" customWidth="1"/>
    <col min="1790" max="1790" width="10.75" style="24" customWidth="1"/>
    <col min="1791" max="1791" width="8.625" style="24" customWidth="1"/>
    <col min="1792" max="1792" width="9" style="24" customWidth="1"/>
    <col min="1793" max="1793" width="13.375" style="24" customWidth="1"/>
    <col min="1794" max="1794" width="17.125" style="24" customWidth="1"/>
    <col min="1795" max="1795" width="13.25" style="24" customWidth="1"/>
    <col min="1796" max="1796" width="17.375" style="24" customWidth="1"/>
    <col min="1797" max="1797" width="13.125" style="24" customWidth="1"/>
    <col min="1798" max="1798" width="16.5" style="24" customWidth="1"/>
    <col min="1799" max="1799" width="13.25" style="24" customWidth="1"/>
    <col min="1800" max="1800" width="17.125" style="24" customWidth="1"/>
    <col min="1801" max="1801" width="91.875" style="24" customWidth="1"/>
    <col min="1802" max="1802" width="157.375" style="24" customWidth="1"/>
    <col min="1803" max="2043" width="9" style="24"/>
    <col min="2044" max="2044" width="8.875" style="24" customWidth="1"/>
    <col min="2045" max="2045" width="72.75" style="24" customWidth="1"/>
    <col min="2046" max="2046" width="10.75" style="24" customWidth="1"/>
    <col min="2047" max="2047" width="8.625" style="24" customWidth="1"/>
    <col min="2048" max="2048" width="9" style="24" customWidth="1"/>
    <col min="2049" max="2049" width="13.375" style="24" customWidth="1"/>
    <col min="2050" max="2050" width="17.125" style="24" customWidth="1"/>
    <col min="2051" max="2051" width="13.25" style="24" customWidth="1"/>
    <col min="2052" max="2052" width="17.375" style="24" customWidth="1"/>
    <col min="2053" max="2053" width="13.125" style="24" customWidth="1"/>
    <col min="2054" max="2054" width="16.5" style="24" customWidth="1"/>
    <col min="2055" max="2055" width="13.25" style="24" customWidth="1"/>
    <col min="2056" max="2056" width="17.125" style="24" customWidth="1"/>
    <col min="2057" max="2057" width="91.875" style="24" customWidth="1"/>
    <col min="2058" max="2058" width="157.375" style="24" customWidth="1"/>
    <col min="2059" max="2299" width="9" style="24"/>
    <col min="2300" max="2300" width="8.875" style="24" customWidth="1"/>
    <col min="2301" max="2301" width="72.75" style="24" customWidth="1"/>
    <col min="2302" max="2302" width="10.75" style="24" customWidth="1"/>
    <col min="2303" max="2303" width="8.625" style="24" customWidth="1"/>
    <col min="2304" max="2304" width="9" style="24" customWidth="1"/>
    <col min="2305" max="2305" width="13.375" style="24" customWidth="1"/>
    <col min="2306" max="2306" width="17.125" style="24" customWidth="1"/>
    <col min="2307" max="2307" width="13.25" style="24" customWidth="1"/>
    <col min="2308" max="2308" width="17.375" style="24" customWidth="1"/>
    <col min="2309" max="2309" width="13.125" style="24" customWidth="1"/>
    <col min="2310" max="2310" width="16.5" style="24" customWidth="1"/>
    <col min="2311" max="2311" width="13.25" style="24" customWidth="1"/>
    <col min="2312" max="2312" width="17.125" style="24" customWidth="1"/>
    <col min="2313" max="2313" width="91.875" style="24" customWidth="1"/>
    <col min="2314" max="2314" width="157.375" style="24" customWidth="1"/>
    <col min="2315" max="2555" width="9" style="24"/>
    <col min="2556" max="2556" width="8.875" style="24" customWidth="1"/>
    <col min="2557" max="2557" width="72.75" style="24" customWidth="1"/>
    <col min="2558" max="2558" width="10.75" style="24" customWidth="1"/>
    <col min="2559" max="2559" width="8.625" style="24" customWidth="1"/>
    <col min="2560" max="2560" width="9" style="24" customWidth="1"/>
    <col min="2561" max="2561" width="13.375" style="24" customWidth="1"/>
    <col min="2562" max="2562" width="17.125" style="24" customWidth="1"/>
    <col min="2563" max="2563" width="13.25" style="24" customWidth="1"/>
    <col min="2564" max="2564" width="17.375" style="24" customWidth="1"/>
    <col min="2565" max="2565" width="13.125" style="24" customWidth="1"/>
    <col min="2566" max="2566" width="16.5" style="24" customWidth="1"/>
    <col min="2567" max="2567" width="13.25" style="24" customWidth="1"/>
    <col min="2568" max="2568" width="17.125" style="24" customWidth="1"/>
    <col min="2569" max="2569" width="91.875" style="24" customWidth="1"/>
    <col min="2570" max="2570" width="157.375" style="24" customWidth="1"/>
    <col min="2571" max="2811" width="9" style="24"/>
    <col min="2812" max="2812" width="8.875" style="24" customWidth="1"/>
    <col min="2813" max="2813" width="72.75" style="24" customWidth="1"/>
    <col min="2814" max="2814" width="10.75" style="24" customWidth="1"/>
    <col min="2815" max="2815" width="8.625" style="24" customWidth="1"/>
    <col min="2816" max="2816" width="9" style="24" customWidth="1"/>
    <col min="2817" max="2817" width="13.375" style="24" customWidth="1"/>
    <col min="2818" max="2818" width="17.125" style="24" customWidth="1"/>
    <col min="2819" max="2819" width="13.25" style="24" customWidth="1"/>
    <col min="2820" max="2820" width="17.375" style="24" customWidth="1"/>
    <col min="2821" max="2821" width="13.125" style="24" customWidth="1"/>
    <col min="2822" max="2822" width="16.5" style="24" customWidth="1"/>
    <col min="2823" max="2823" width="13.25" style="24" customWidth="1"/>
    <col min="2824" max="2824" width="17.125" style="24" customWidth="1"/>
    <col min="2825" max="2825" width="91.875" style="24" customWidth="1"/>
    <col min="2826" max="2826" width="157.375" style="24" customWidth="1"/>
    <col min="2827" max="3067" width="9" style="24"/>
    <col min="3068" max="3068" width="8.875" style="24" customWidth="1"/>
    <col min="3069" max="3069" width="72.75" style="24" customWidth="1"/>
    <col min="3070" max="3070" width="10.75" style="24" customWidth="1"/>
    <col min="3071" max="3071" width="8.625" style="24" customWidth="1"/>
    <col min="3072" max="3072" width="9" style="24" customWidth="1"/>
    <col min="3073" max="3073" width="13.375" style="24" customWidth="1"/>
    <col min="3074" max="3074" width="17.125" style="24" customWidth="1"/>
    <col min="3075" max="3075" width="13.25" style="24" customWidth="1"/>
    <col min="3076" max="3076" width="17.375" style="24" customWidth="1"/>
    <col min="3077" max="3077" width="13.125" style="24" customWidth="1"/>
    <col min="3078" max="3078" width="16.5" style="24" customWidth="1"/>
    <col min="3079" max="3079" width="13.25" style="24" customWidth="1"/>
    <col min="3080" max="3080" width="17.125" style="24" customWidth="1"/>
    <col min="3081" max="3081" width="91.875" style="24" customWidth="1"/>
    <col min="3082" max="3082" width="157.375" style="24" customWidth="1"/>
    <col min="3083" max="3323" width="9" style="24"/>
    <col min="3324" max="3324" width="8.875" style="24" customWidth="1"/>
    <col min="3325" max="3325" width="72.75" style="24" customWidth="1"/>
    <col min="3326" max="3326" width="10.75" style="24" customWidth="1"/>
    <col min="3327" max="3327" width="8.625" style="24" customWidth="1"/>
    <col min="3328" max="3328" width="9" style="24" customWidth="1"/>
    <col min="3329" max="3329" width="13.375" style="24" customWidth="1"/>
    <col min="3330" max="3330" width="17.125" style="24" customWidth="1"/>
    <col min="3331" max="3331" width="13.25" style="24" customWidth="1"/>
    <col min="3332" max="3332" width="17.375" style="24" customWidth="1"/>
    <col min="3333" max="3333" width="13.125" style="24" customWidth="1"/>
    <col min="3334" max="3334" width="16.5" style="24" customWidth="1"/>
    <col min="3335" max="3335" width="13.25" style="24" customWidth="1"/>
    <col min="3336" max="3336" width="17.125" style="24" customWidth="1"/>
    <col min="3337" max="3337" width="91.875" style="24" customWidth="1"/>
    <col min="3338" max="3338" width="157.375" style="24" customWidth="1"/>
    <col min="3339" max="3579" width="9" style="24"/>
    <col min="3580" max="3580" width="8.875" style="24" customWidth="1"/>
    <col min="3581" max="3581" width="72.75" style="24" customWidth="1"/>
    <col min="3582" max="3582" width="10.75" style="24" customWidth="1"/>
    <col min="3583" max="3583" width="8.625" style="24" customWidth="1"/>
    <col min="3584" max="3584" width="9" style="24" customWidth="1"/>
    <col min="3585" max="3585" width="13.375" style="24" customWidth="1"/>
    <col min="3586" max="3586" width="17.125" style="24" customWidth="1"/>
    <col min="3587" max="3587" width="13.25" style="24" customWidth="1"/>
    <col min="3588" max="3588" width="17.375" style="24" customWidth="1"/>
    <col min="3589" max="3589" width="13.125" style="24" customWidth="1"/>
    <col min="3590" max="3590" width="16.5" style="24" customWidth="1"/>
    <col min="3591" max="3591" width="13.25" style="24" customWidth="1"/>
    <col min="3592" max="3592" width="17.125" style="24" customWidth="1"/>
    <col min="3593" max="3593" width="91.875" style="24" customWidth="1"/>
    <col min="3594" max="3594" width="157.375" style="24" customWidth="1"/>
    <col min="3595" max="3835" width="9" style="24"/>
    <col min="3836" max="3836" width="8.875" style="24" customWidth="1"/>
    <col min="3837" max="3837" width="72.75" style="24" customWidth="1"/>
    <col min="3838" max="3838" width="10.75" style="24" customWidth="1"/>
    <col min="3839" max="3839" width="8.625" style="24" customWidth="1"/>
    <col min="3840" max="3840" width="9" style="24" customWidth="1"/>
    <col min="3841" max="3841" width="13.375" style="24" customWidth="1"/>
    <col min="3842" max="3842" width="17.125" style="24" customWidth="1"/>
    <col min="3843" max="3843" width="13.25" style="24" customWidth="1"/>
    <col min="3844" max="3844" width="17.375" style="24" customWidth="1"/>
    <col min="3845" max="3845" width="13.125" style="24" customWidth="1"/>
    <col min="3846" max="3846" width="16.5" style="24" customWidth="1"/>
    <col min="3847" max="3847" width="13.25" style="24" customWidth="1"/>
    <col min="3848" max="3848" width="17.125" style="24" customWidth="1"/>
    <col min="3849" max="3849" width="91.875" style="24" customWidth="1"/>
    <col min="3850" max="3850" width="157.375" style="24" customWidth="1"/>
    <col min="3851" max="4091" width="9" style="24"/>
    <col min="4092" max="4092" width="8.875" style="24" customWidth="1"/>
    <col min="4093" max="4093" width="72.75" style="24" customWidth="1"/>
    <col min="4094" max="4094" width="10.75" style="24" customWidth="1"/>
    <col min="4095" max="4095" width="8.625" style="24" customWidth="1"/>
    <col min="4096" max="4096" width="9" style="24" customWidth="1"/>
    <col min="4097" max="4097" width="13.375" style="24" customWidth="1"/>
    <col min="4098" max="4098" width="17.125" style="24" customWidth="1"/>
    <col min="4099" max="4099" width="13.25" style="24" customWidth="1"/>
    <col min="4100" max="4100" width="17.375" style="24" customWidth="1"/>
    <col min="4101" max="4101" width="13.125" style="24" customWidth="1"/>
    <col min="4102" max="4102" width="16.5" style="24" customWidth="1"/>
    <col min="4103" max="4103" width="13.25" style="24" customWidth="1"/>
    <col min="4104" max="4104" width="17.125" style="24" customWidth="1"/>
    <col min="4105" max="4105" width="91.875" style="24" customWidth="1"/>
    <col min="4106" max="4106" width="157.375" style="24" customWidth="1"/>
    <col min="4107" max="4347" width="9" style="24"/>
    <col min="4348" max="4348" width="8.875" style="24" customWidth="1"/>
    <col min="4349" max="4349" width="72.75" style="24" customWidth="1"/>
    <col min="4350" max="4350" width="10.75" style="24" customWidth="1"/>
    <col min="4351" max="4351" width="8.625" style="24" customWidth="1"/>
    <col min="4352" max="4352" width="9" style="24" customWidth="1"/>
    <col min="4353" max="4353" width="13.375" style="24" customWidth="1"/>
    <col min="4354" max="4354" width="17.125" style="24" customWidth="1"/>
    <col min="4355" max="4355" width="13.25" style="24" customWidth="1"/>
    <col min="4356" max="4356" width="17.375" style="24" customWidth="1"/>
    <col min="4357" max="4357" width="13.125" style="24" customWidth="1"/>
    <col min="4358" max="4358" width="16.5" style="24" customWidth="1"/>
    <col min="4359" max="4359" width="13.25" style="24" customWidth="1"/>
    <col min="4360" max="4360" width="17.125" style="24" customWidth="1"/>
    <col min="4361" max="4361" width="91.875" style="24" customWidth="1"/>
    <col min="4362" max="4362" width="157.375" style="24" customWidth="1"/>
    <col min="4363" max="4603" width="9" style="24"/>
    <col min="4604" max="4604" width="8.875" style="24" customWidth="1"/>
    <col min="4605" max="4605" width="72.75" style="24" customWidth="1"/>
    <col min="4606" max="4606" width="10.75" style="24" customWidth="1"/>
    <col min="4607" max="4607" width="8.625" style="24" customWidth="1"/>
    <col min="4608" max="4608" width="9" style="24" customWidth="1"/>
    <col min="4609" max="4609" width="13.375" style="24" customWidth="1"/>
    <col min="4610" max="4610" width="17.125" style="24" customWidth="1"/>
    <col min="4611" max="4611" width="13.25" style="24" customWidth="1"/>
    <col min="4612" max="4612" width="17.375" style="24" customWidth="1"/>
    <col min="4613" max="4613" width="13.125" style="24" customWidth="1"/>
    <col min="4614" max="4614" width="16.5" style="24" customWidth="1"/>
    <col min="4615" max="4615" width="13.25" style="24" customWidth="1"/>
    <col min="4616" max="4616" width="17.125" style="24" customWidth="1"/>
    <col min="4617" max="4617" width="91.875" style="24" customWidth="1"/>
    <col min="4618" max="4618" width="157.375" style="24" customWidth="1"/>
    <col min="4619" max="4859" width="9" style="24"/>
    <col min="4860" max="4860" width="8.875" style="24" customWidth="1"/>
    <col min="4861" max="4861" width="72.75" style="24" customWidth="1"/>
    <col min="4862" max="4862" width="10.75" style="24" customWidth="1"/>
    <col min="4863" max="4863" width="8.625" style="24" customWidth="1"/>
    <col min="4864" max="4864" width="9" style="24" customWidth="1"/>
    <col min="4865" max="4865" width="13.375" style="24" customWidth="1"/>
    <col min="4866" max="4866" width="17.125" style="24" customWidth="1"/>
    <col min="4867" max="4867" width="13.25" style="24" customWidth="1"/>
    <col min="4868" max="4868" width="17.375" style="24" customWidth="1"/>
    <col min="4869" max="4869" width="13.125" style="24" customWidth="1"/>
    <col min="4870" max="4870" width="16.5" style="24" customWidth="1"/>
    <col min="4871" max="4871" width="13.25" style="24" customWidth="1"/>
    <col min="4872" max="4872" width="17.125" style="24" customWidth="1"/>
    <col min="4873" max="4873" width="91.875" style="24" customWidth="1"/>
    <col min="4874" max="4874" width="157.375" style="24" customWidth="1"/>
    <col min="4875" max="5115" width="9" style="24"/>
    <col min="5116" max="5116" width="8.875" style="24" customWidth="1"/>
    <col min="5117" max="5117" width="72.75" style="24" customWidth="1"/>
    <col min="5118" max="5118" width="10.75" style="24" customWidth="1"/>
    <col min="5119" max="5119" width="8.625" style="24" customWidth="1"/>
    <col min="5120" max="5120" width="9" style="24" customWidth="1"/>
    <col min="5121" max="5121" width="13.375" style="24" customWidth="1"/>
    <col min="5122" max="5122" width="17.125" style="24" customWidth="1"/>
    <col min="5123" max="5123" width="13.25" style="24" customWidth="1"/>
    <col min="5124" max="5124" width="17.375" style="24" customWidth="1"/>
    <col min="5125" max="5125" width="13.125" style="24" customWidth="1"/>
    <col min="5126" max="5126" width="16.5" style="24" customWidth="1"/>
    <col min="5127" max="5127" width="13.25" style="24" customWidth="1"/>
    <col min="5128" max="5128" width="17.125" style="24" customWidth="1"/>
    <col min="5129" max="5129" width="91.875" style="24" customWidth="1"/>
    <col min="5130" max="5130" width="157.375" style="24" customWidth="1"/>
    <col min="5131" max="5371" width="9" style="24"/>
    <col min="5372" max="5372" width="8.875" style="24" customWidth="1"/>
    <col min="5373" max="5373" width="72.75" style="24" customWidth="1"/>
    <col min="5374" max="5374" width="10.75" style="24" customWidth="1"/>
    <col min="5375" max="5375" width="8.625" style="24" customWidth="1"/>
    <col min="5376" max="5376" width="9" style="24" customWidth="1"/>
    <col min="5377" max="5377" width="13.375" style="24" customWidth="1"/>
    <col min="5378" max="5378" width="17.125" style="24" customWidth="1"/>
    <col min="5379" max="5379" width="13.25" style="24" customWidth="1"/>
    <col min="5380" max="5380" width="17.375" style="24" customWidth="1"/>
    <col min="5381" max="5381" width="13.125" style="24" customWidth="1"/>
    <col min="5382" max="5382" width="16.5" style="24" customWidth="1"/>
    <col min="5383" max="5383" width="13.25" style="24" customWidth="1"/>
    <col min="5384" max="5384" width="17.125" style="24" customWidth="1"/>
    <col min="5385" max="5385" width="91.875" style="24" customWidth="1"/>
    <col min="5386" max="5386" width="157.375" style="24" customWidth="1"/>
    <col min="5387" max="5627" width="9" style="24"/>
    <col min="5628" max="5628" width="8.875" style="24" customWidth="1"/>
    <col min="5629" max="5629" width="72.75" style="24" customWidth="1"/>
    <col min="5630" max="5630" width="10.75" style="24" customWidth="1"/>
    <col min="5631" max="5631" width="8.625" style="24" customWidth="1"/>
    <col min="5632" max="5632" width="9" style="24" customWidth="1"/>
    <col min="5633" max="5633" width="13.375" style="24" customWidth="1"/>
    <col min="5634" max="5634" width="17.125" style="24" customWidth="1"/>
    <col min="5635" max="5635" width="13.25" style="24" customWidth="1"/>
    <col min="5636" max="5636" width="17.375" style="24" customWidth="1"/>
    <col min="5637" max="5637" width="13.125" style="24" customWidth="1"/>
    <col min="5638" max="5638" width="16.5" style="24" customWidth="1"/>
    <col min="5639" max="5639" width="13.25" style="24" customWidth="1"/>
    <col min="5640" max="5640" width="17.125" style="24" customWidth="1"/>
    <col min="5641" max="5641" width="91.875" style="24" customWidth="1"/>
    <col min="5642" max="5642" width="157.375" style="24" customWidth="1"/>
    <col min="5643" max="5883" width="9" style="24"/>
    <col min="5884" max="5884" width="8.875" style="24" customWidth="1"/>
    <col min="5885" max="5885" width="72.75" style="24" customWidth="1"/>
    <col min="5886" max="5886" width="10.75" style="24" customWidth="1"/>
    <col min="5887" max="5887" width="8.625" style="24" customWidth="1"/>
    <col min="5888" max="5888" width="9" style="24" customWidth="1"/>
    <col min="5889" max="5889" width="13.375" style="24" customWidth="1"/>
    <col min="5890" max="5890" width="17.125" style="24" customWidth="1"/>
    <col min="5891" max="5891" width="13.25" style="24" customWidth="1"/>
    <col min="5892" max="5892" width="17.375" style="24" customWidth="1"/>
    <col min="5893" max="5893" width="13.125" style="24" customWidth="1"/>
    <col min="5894" max="5894" width="16.5" style="24" customWidth="1"/>
    <col min="5895" max="5895" width="13.25" style="24" customWidth="1"/>
    <col min="5896" max="5896" width="17.125" style="24" customWidth="1"/>
    <col min="5897" max="5897" width="91.875" style="24" customWidth="1"/>
    <col min="5898" max="5898" width="157.375" style="24" customWidth="1"/>
    <col min="5899" max="6139" width="9" style="24"/>
    <col min="6140" max="6140" width="8.875" style="24" customWidth="1"/>
    <col min="6141" max="6141" width="72.75" style="24" customWidth="1"/>
    <col min="6142" max="6142" width="10.75" style="24" customWidth="1"/>
    <col min="6143" max="6143" width="8.625" style="24" customWidth="1"/>
    <col min="6144" max="6144" width="9" style="24" customWidth="1"/>
    <col min="6145" max="6145" width="13.375" style="24" customWidth="1"/>
    <col min="6146" max="6146" width="17.125" style="24" customWidth="1"/>
    <col min="6147" max="6147" width="13.25" style="24" customWidth="1"/>
    <col min="6148" max="6148" width="17.375" style="24" customWidth="1"/>
    <col min="6149" max="6149" width="13.125" style="24" customWidth="1"/>
    <col min="6150" max="6150" width="16.5" style="24" customWidth="1"/>
    <col min="6151" max="6151" width="13.25" style="24" customWidth="1"/>
    <col min="6152" max="6152" width="17.125" style="24" customWidth="1"/>
    <col min="6153" max="6153" width="91.875" style="24" customWidth="1"/>
    <col min="6154" max="6154" width="157.375" style="24" customWidth="1"/>
    <col min="6155" max="6395" width="9" style="24"/>
    <col min="6396" max="6396" width="8.875" style="24" customWidth="1"/>
    <col min="6397" max="6397" width="72.75" style="24" customWidth="1"/>
    <col min="6398" max="6398" width="10.75" style="24" customWidth="1"/>
    <col min="6399" max="6399" width="8.625" style="24" customWidth="1"/>
    <col min="6400" max="6400" width="9" style="24" customWidth="1"/>
    <col min="6401" max="6401" width="13.375" style="24" customWidth="1"/>
    <col min="6402" max="6402" width="17.125" style="24" customWidth="1"/>
    <col min="6403" max="6403" width="13.25" style="24" customWidth="1"/>
    <col min="6404" max="6404" width="17.375" style="24" customWidth="1"/>
    <col min="6405" max="6405" width="13.125" style="24" customWidth="1"/>
    <col min="6406" max="6406" width="16.5" style="24" customWidth="1"/>
    <col min="6407" max="6407" width="13.25" style="24" customWidth="1"/>
    <col min="6408" max="6408" width="17.125" style="24" customWidth="1"/>
    <col min="6409" max="6409" width="91.875" style="24" customWidth="1"/>
    <col min="6410" max="6410" width="157.375" style="24" customWidth="1"/>
    <col min="6411" max="6651" width="9" style="24"/>
    <col min="6652" max="6652" width="8.875" style="24" customWidth="1"/>
    <col min="6653" max="6653" width="72.75" style="24" customWidth="1"/>
    <col min="6654" max="6654" width="10.75" style="24" customWidth="1"/>
    <col min="6655" max="6655" width="8.625" style="24" customWidth="1"/>
    <col min="6656" max="6656" width="9" style="24" customWidth="1"/>
    <col min="6657" max="6657" width="13.375" style="24" customWidth="1"/>
    <col min="6658" max="6658" width="17.125" style="24" customWidth="1"/>
    <col min="6659" max="6659" width="13.25" style="24" customWidth="1"/>
    <col min="6660" max="6660" width="17.375" style="24" customWidth="1"/>
    <col min="6661" max="6661" width="13.125" style="24" customWidth="1"/>
    <col min="6662" max="6662" width="16.5" style="24" customWidth="1"/>
    <col min="6663" max="6663" width="13.25" style="24" customWidth="1"/>
    <col min="6664" max="6664" width="17.125" style="24" customWidth="1"/>
    <col min="6665" max="6665" width="91.875" style="24" customWidth="1"/>
    <col min="6666" max="6666" width="157.375" style="24" customWidth="1"/>
    <col min="6667" max="6907" width="9" style="24"/>
    <col min="6908" max="6908" width="8.875" style="24" customWidth="1"/>
    <col min="6909" max="6909" width="72.75" style="24" customWidth="1"/>
    <col min="6910" max="6910" width="10.75" style="24" customWidth="1"/>
    <col min="6911" max="6911" width="8.625" style="24" customWidth="1"/>
    <col min="6912" max="6912" width="9" style="24" customWidth="1"/>
    <col min="6913" max="6913" width="13.375" style="24" customWidth="1"/>
    <col min="6914" max="6914" width="17.125" style="24" customWidth="1"/>
    <col min="6915" max="6915" width="13.25" style="24" customWidth="1"/>
    <col min="6916" max="6916" width="17.375" style="24" customWidth="1"/>
    <col min="6917" max="6917" width="13.125" style="24" customWidth="1"/>
    <col min="6918" max="6918" width="16.5" style="24" customWidth="1"/>
    <col min="6919" max="6919" width="13.25" style="24" customWidth="1"/>
    <col min="6920" max="6920" width="17.125" style="24" customWidth="1"/>
    <col min="6921" max="6921" width="91.875" style="24" customWidth="1"/>
    <col min="6922" max="6922" width="157.375" style="24" customWidth="1"/>
    <col min="6923" max="7163" width="9" style="24"/>
    <col min="7164" max="7164" width="8.875" style="24" customWidth="1"/>
    <col min="7165" max="7165" width="72.75" style="24" customWidth="1"/>
    <col min="7166" max="7166" width="10.75" style="24" customWidth="1"/>
    <col min="7167" max="7167" width="8.625" style="24" customWidth="1"/>
    <col min="7168" max="7168" width="9" style="24" customWidth="1"/>
    <col min="7169" max="7169" width="13.375" style="24" customWidth="1"/>
    <col min="7170" max="7170" width="17.125" style="24" customWidth="1"/>
    <col min="7171" max="7171" width="13.25" style="24" customWidth="1"/>
    <col min="7172" max="7172" width="17.375" style="24" customWidth="1"/>
    <col min="7173" max="7173" width="13.125" style="24" customWidth="1"/>
    <col min="7174" max="7174" width="16.5" style="24" customWidth="1"/>
    <col min="7175" max="7175" width="13.25" style="24" customWidth="1"/>
    <col min="7176" max="7176" width="17.125" style="24" customWidth="1"/>
    <col min="7177" max="7177" width="91.875" style="24" customWidth="1"/>
    <col min="7178" max="7178" width="157.375" style="24" customWidth="1"/>
    <col min="7179" max="7419" width="9" style="24"/>
    <col min="7420" max="7420" width="8.875" style="24" customWidth="1"/>
    <col min="7421" max="7421" width="72.75" style="24" customWidth="1"/>
    <col min="7422" max="7422" width="10.75" style="24" customWidth="1"/>
    <col min="7423" max="7423" width="8.625" style="24" customWidth="1"/>
    <col min="7424" max="7424" width="9" style="24" customWidth="1"/>
    <col min="7425" max="7425" width="13.375" style="24" customWidth="1"/>
    <col min="7426" max="7426" width="17.125" style="24" customWidth="1"/>
    <col min="7427" max="7427" width="13.25" style="24" customWidth="1"/>
    <col min="7428" max="7428" width="17.375" style="24" customWidth="1"/>
    <col min="7429" max="7429" width="13.125" style="24" customWidth="1"/>
    <col min="7430" max="7430" width="16.5" style="24" customWidth="1"/>
    <col min="7431" max="7431" width="13.25" style="24" customWidth="1"/>
    <col min="7432" max="7432" width="17.125" style="24" customWidth="1"/>
    <col min="7433" max="7433" width="91.875" style="24" customWidth="1"/>
    <col min="7434" max="7434" width="157.375" style="24" customWidth="1"/>
    <col min="7435" max="7675" width="9" style="24"/>
    <col min="7676" max="7676" width="8.875" style="24" customWidth="1"/>
    <col min="7677" max="7677" width="72.75" style="24" customWidth="1"/>
    <col min="7678" max="7678" width="10.75" style="24" customWidth="1"/>
    <col min="7679" max="7679" width="8.625" style="24" customWidth="1"/>
    <col min="7680" max="7680" width="9" style="24" customWidth="1"/>
    <col min="7681" max="7681" width="13.375" style="24" customWidth="1"/>
    <col min="7682" max="7682" width="17.125" style="24" customWidth="1"/>
    <col min="7683" max="7683" width="13.25" style="24" customWidth="1"/>
    <col min="7684" max="7684" width="17.375" style="24" customWidth="1"/>
    <col min="7685" max="7685" width="13.125" style="24" customWidth="1"/>
    <col min="7686" max="7686" width="16.5" style="24" customWidth="1"/>
    <col min="7687" max="7687" width="13.25" style="24" customWidth="1"/>
    <col min="7688" max="7688" width="17.125" style="24" customWidth="1"/>
    <col min="7689" max="7689" width="91.875" style="24" customWidth="1"/>
    <col min="7690" max="7690" width="157.375" style="24" customWidth="1"/>
    <col min="7691" max="7931" width="9" style="24"/>
    <col min="7932" max="7932" width="8.875" style="24" customWidth="1"/>
    <col min="7933" max="7933" width="72.75" style="24" customWidth="1"/>
    <col min="7934" max="7934" width="10.75" style="24" customWidth="1"/>
    <col min="7935" max="7935" width="8.625" style="24" customWidth="1"/>
    <col min="7936" max="7936" width="9" style="24" customWidth="1"/>
    <col min="7937" max="7937" width="13.375" style="24" customWidth="1"/>
    <col min="7938" max="7938" width="17.125" style="24" customWidth="1"/>
    <col min="7939" max="7939" width="13.25" style="24" customWidth="1"/>
    <col min="7940" max="7940" width="17.375" style="24" customWidth="1"/>
    <col min="7941" max="7941" width="13.125" style="24" customWidth="1"/>
    <col min="7942" max="7942" width="16.5" style="24" customWidth="1"/>
    <col min="7943" max="7943" width="13.25" style="24" customWidth="1"/>
    <col min="7944" max="7944" width="17.125" style="24" customWidth="1"/>
    <col min="7945" max="7945" width="91.875" style="24" customWidth="1"/>
    <col min="7946" max="7946" width="157.375" style="24" customWidth="1"/>
    <col min="7947" max="8187" width="9" style="24"/>
    <col min="8188" max="8188" width="8.875" style="24" customWidth="1"/>
    <col min="8189" max="8189" width="72.75" style="24" customWidth="1"/>
    <col min="8190" max="8190" width="10.75" style="24" customWidth="1"/>
    <col min="8191" max="8191" width="8.625" style="24" customWidth="1"/>
    <col min="8192" max="8192" width="9" style="24" customWidth="1"/>
    <col min="8193" max="8193" width="13.375" style="24" customWidth="1"/>
    <col min="8194" max="8194" width="17.125" style="24" customWidth="1"/>
    <col min="8195" max="8195" width="13.25" style="24" customWidth="1"/>
    <col min="8196" max="8196" width="17.375" style="24" customWidth="1"/>
    <col min="8197" max="8197" width="13.125" style="24" customWidth="1"/>
    <col min="8198" max="8198" width="16.5" style="24" customWidth="1"/>
    <col min="8199" max="8199" width="13.25" style="24" customWidth="1"/>
    <col min="8200" max="8200" width="17.125" style="24" customWidth="1"/>
    <col min="8201" max="8201" width="91.875" style="24" customWidth="1"/>
    <col min="8202" max="8202" width="157.375" style="24" customWidth="1"/>
    <col min="8203" max="8443" width="9" style="24"/>
    <col min="8444" max="8444" width="8.875" style="24" customWidth="1"/>
    <col min="8445" max="8445" width="72.75" style="24" customWidth="1"/>
    <col min="8446" max="8446" width="10.75" style="24" customWidth="1"/>
    <col min="8447" max="8447" width="8.625" style="24" customWidth="1"/>
    <col min="8448" max="8448" width="9" style="24" customWidth="1"/>
    <col min="8449" max="8449" width="13.375" style="24" customWidth="1"/>
    <col min="8450" max="8450" width="17.125" style="24" customWidth="1"/>
    <col min="8451" max="8451" width="13.25" style="24" customWidth="1"/>
    <col min="8452" max="8452" width="17.375" style="24" customWidth="1"/>
    <col min="8453" max="8453" width="13.125" style="24" customWidth="1"/>
    <col min="8454" max="8454" width="16.5" style="24" customWidth="1"/>
    <col min="8455" max="8455" width="13.25" style="24" customWidth="1"/>
    <col min="8456" max="8456" width="17.125" style="24" customWidth="1"/>
    <col min="8457" max="8457" width="91.875" style="24" customWidth="1"/>
    <col min="8458" max="8458" width="157.375" style="24" customWidth="1"/>
    <col min="8459" max="8699" width="9" style="24"/>
    <col min="8700" max="8700" width="8.875" style="24" customWidth="1"/>
    <col min="8701" max="8701" width="72.75" style="24" customWidth="1"/>
    <col min="8702" max="8702" width="10.75" style="24" customWidth="1"/>
    <col min="8703" max="8703" width="8.625" style="24" customWidth="1"/>
    <col min="8704" max="8704" width="9" style="24" customWidth="1"/>
    <col min="8705" max="8705" width="13.375" style="24" customWidth="1"/>
    <col min="8706" max="8706" width="17.125" style="24" customWidth="1"/>
    <col min="8707" max="8707" width="13.25" style="24" customWidth="1"/>
    <col min="8708" max="8708" width="17.375" style="24" customWidth="1"/>
    <col min="8709" max="8709" width="13.125" style="24" customWidth="1"/>
    <col min="8710" max="8710" width="16.5" style="24" customWidth="1"/>
    <col min="8711" max="8711" width="13.25" style="24" customWidth="1"/>
    <col min="8712" max="8712" width="17.125" style="24" customWidth="1"/>
    <col min="8713" max="8713" width="91.875" style="24" customWidth="1"/>
    <col min="8714" max="8714" width="157.375" style="24" customWidth="1"/>
    <col min="8715" max="8955" width="9" style="24"/>
    <col min="8956" max="8956" width="8.875" style="24" customWidth="1"/>
    <col min="8957" max="8957" width="72.75" style="24" customWidth="1"/>
    <col min="8958" max="8958" width="10.75" style="24" customWidth="1"/>
    <col min="8959" max="8959" width="8.625" style="24" customWidth="1"/>
    <col min="8960" max="8960" width="9" style="24" customWidth="1"/>
    <col min="8961" max="8961" width="13.375" style="24" customWidth="1"/>
    <col min="8962" max="8962" width="17.125" style="24" customWidth="1"/>
    <col min="8963" max="8963" width="13.25" style="24" customWidth="1"/>
    <col min="8964" max="8964" width="17.375" style="24" customWidth="1"/>
    <col min="8965" max="8965" width="13.125" style="24" customWidth="1"/>
    <col min="8966" max="8966" width="16.5" style="24" customWidth="1"/>
    <col min="8967" max="8967" width="13.25" style="24" customWidth="1"/>
    <col min="8968" max="8968" width="17.125" style="24" customWidth="1"/>
    <col min="8969" max="8969" width="91.875" style="24" customWidth="1"/>
    <col min="8970" max="8970" width="157.375" style="24" customWidth="1"/>
    <col min="8971" max="9211" width="9" style="24"/>
    <col min="9212" max="9212" width="8.875" style="24" customWidth="1"/>
    <col min="9213" max="9213" width="72.75" style="24" customWidth="1"/>
    <col min="9214" max="9214" width="10.75" style="24" customWidth="1"/>
    <col min="9215" max="9215" width="8.625" style="24" customWidth="1"/>
    <col min="9216" max="9216" width="9" style="24" customWidth="1"/>
    <col min="9217" max="9217" width="13.375" style="24" customWidth="1"/>
    <col min="9218" max="9218" width="17.125" style="24" customWidth="1"/>
    <col min="9219" max="9219" width="13.25" style="24" customWidth="1"/>
    <col min="9220" max="9220" width="17.375" style="24" customWidth="1"/>
    <col min="9221" max="9221" width="13.125" style="24" customWidth="1"/>
    <col min="9222" max="9222" width="16.5" style="24" customWidth="1"/>
    <col min="9223" max="9223" width="13.25" style="24" customWidth="1"/>
    <col min="9224" max="9224" width="17.125" style="24" customWidth="1"/>
    <col min="9225" max="9225" width="91.875" style="24" customWidth="1"/>
    <col min="9226" max="9226" width="157.375" style="24" customWidth="1"/>
    <col min="9227" max="9467" width="9" style="24"/>
    <col min="9468" max="9468" width="8.875" style="24" customWidth="1"/>
    <col min="9469" max="9469" width="72.75" style="24" customWidth="1"/>
    <col min="9470" max="9470" width="10.75" style="24" customWidth="1"/>
    <col min="9471" max="9471" width="8.625" style="24" customWidth="1"/>
    <col min="9472" max="9472" width="9" style="24" customWidth="1"/>
    <col min="9473" max="9473" width="13.375" style="24" customWidth="1"/>
    <col min="9474" max="9474" width="17.125" style="24" customWidth="1"/>
    <col min="9475" max="9475" width="13.25" style="24" customWidth="1"/>
    <col min="9476" max="9476" width="17.375" style="24" customWidth="1"/>
    <col min="9477" max="9477" width="13.125" style="24" customWidth="1"/>
    <col min="9478" max="9478" width="16.5" style="24" customWidth="1"/>
    <col min="9479" max="9479" width="13.25" style="24" customWidth="1"/>
    <col min="9480" max="9480" width="17.125" style="24" customWidth="1"/>
    <col min="9481" max="9481" width="91.875" style="24" customWidth="1"/>
    <col min="9482" max="9482" width="157.375" style="24" customWidth="1"/>
    <col min="9483" max="9723" width="9" style="24"/>
    <col min="9724" max="9724" width="8.875" style="24" customWidth="1"/>
    <col min="9725" max="9725" width="72.75" style="24" customWidth="1"/>
    <col min="9726" max="9726" width="10.75" style="24" customWidth="1"/>
    <col min="9727" max="9727" width="8.625" style="24" customWidth="1"/>
    <col min="9728" max="9728" width="9" style="24" customWidth="1"/>
    <col min="9729" max="9729" width="13.375" style="24" customWidth="1"/>
    <col min="9730" max="9730" width="17.125" style="24" customWidth="1"/>
    <col min="9731" max="9731" width="13.25" style="24" customWidth="1"/>
    <col min="9732" max="9732" width="17.375" style="24" customWidth="1"/>
    <col min="9733" max="9733" width="13.125" style="24" customWidth="1"/>
    <col min="9734" max="9734" width="16.5" style="24" customWidth="1"/>
    <col min="9735" max="9735" width="13.25" style="24" customWidth="1"/>
    <col min="9736" max="9736" width="17.125" style="24" customWidth="1"/>
    <col min="9737" max="9737" width="91.875" style="24" customWidth="1"/>
    <col min="9738" max="9738" width="157.375" style="24" customWidth="1"/>
    <col min="9739" max="9979" width="9" style="24"/>
    <col min="9980" max="9980" width="8.875" style="24" customWidth="1"/>
    <col min="9981" max="9981" width="72.75" style="24" customWidth="1"/>
    <col min="9982" max="9982" width="10.75" style="24" customWidth="1"/>
    <col min="9983" max="9983" width="8.625" style="24" customWidth="1"/>
    <col min="9984" max="9984" width="9" style="24" customWidth="1"/>
    <col min="9985" max="9985" width="13.375" style="24" customWidth="1"/>
    <col min="9986" max="9986" width="17.125" style="24" customWidth="1"/>
    <col min="9987" max="9987" width="13.25" style="24" customWidth="1"/>
    <col min="9988" max="9988" width="17.375" style="24" customWidth="1"/>
    <col min="9989" max="9989" width="13.125" style="24" customWidth="1"/>
    <col min="9990" max="9990" width="16.5" style="24" customWidth="1"/>
    <col min="9991" max="9991" width="13.25" style="24" customWidth="1"/>
    <col min="9992" max="9992" width="17.125" style="24" customWidth="1"/>
    <col min="9993" max="9993" width="91.875" style="24" customWidth="1"/>
    <col min="9994" max="9994" width="157.375" style="24" customWidth="1"/>
    <col min="9995" max="10235" width="9" style="24"/>
    <col min="10236" max="10236" width="8.875" style="24" customWidth="1"/>
    <col min="10237" max="10237" width="72.75" style="24" customWidth="1"/>
    <col min="10238" max="10238" width="10.75" style="24" customWidth="1"/>
    <col min="10239" max="10239" width="8.625" style="24" customWidth="1"/>
    <col min="10240" max="10240" width="9" style="24" customWidth="1"/>
    <col min="10241" max="10241" width="13.375" style="24" customWidth="1"/>
    <col min="10242" max="10242" width="17.125" style="24" customWidth="1"/>
    <col min="10243" max="10243" width="13.25" style="24" customWidth="1"/>
    <col min="10244" max="10244" width="17.375" style="24" customWidth="1"/>
    <col min="10245" max="10245" width="13.125" style="24" customWidth="1"/>
    <col min="10246" max="10246" width="16.5" style="24" customWidth="1"/>
    <col min="10247" max="10247" width="13.25" style="24" customWidth="1"/>
    <col min="10248" max="10248" width="17.125" style="24" customWidth="1"/>
    <col min="10249" max="10249" width="91.875" style="24" customWidth="1"/>
    <col min="10250" max="10250" width="157.375" style="24" customWidth="1"/>
    <col min="10251" max="10491" width="9" style="24"/>
    <col min="10492" max="10492" width="8.875" style="24" customWidth="1"/>
    <col min="10493" max="10493" width="72.75" style="24" customWidth="1"/>
    <col min="10494" max="10494" width="10.75" style="24" customWidth="1"/>
    <col min="10495" max="10495" width="8.625" style="24" customWidth="1"/>
    <col min="10496" max="10496" width="9" style="24" customWidth="1"/>
    <col min="10497" max="10497" width="13.375" style="24" customWidth="1"/>
    <col min="10498" max="10498" width="17.125" style="24" customWidth="1"/>
    <col min="10499" max="10499" width="13.25" style="24" customWidth="1"/>
    <col min="10500" max="10500" width="17.375" style="24" customWidth="1"/>
    <col min="10501" max="10501" width="13.125" style="24" customWidth="1"/>
    <col min="10502" max="10502" width="16.5" style="24" customWidth="1"/>
    <col min="10503" max="10503" width="13.25" style="24" customWidth="1"/>
    <col min="10504" max="10504" width="17.125" style="24" customWidth="1"/>
    <col min="10505" max="10505" width="91.875" style="24" customWidth="1"/>
    <col min="10506" max="10506" width="157.375" style="24" customWidth="1"/>
    <col min="10507" max="10747" width="9" style="24"/>
    <col min="10748" max="10748" width="8.875" style="24" customWidth="1"/>
    <col min="10749" max="10749" width="72.75" style="24" customWidth="1"/>
    <col min="10750" max="10750" width="10.75" style="24" customWidth="1"/>
    <col min="10751" max="10751" width="8.625" style="24" customWidth="1"/>
    <col min="10752" max="10752" width="9" style="24" customWidth="1"/>
    <col min="10753" max="10753" width="13.375" style="24" customWidth="1"/>
    <col min="10754" max="10754" width="17.125" style="24" customWidth="1"/>
    <col min="10755" max="10755" width="13.25" style="24" customWidth="1"/>
    <col min="10756" max="10756" width="17.375" style="24" customWidth="1"/>
    <col min="10757" max="10757" width="13.125" style="24" customWidth="1"/>
    <col min="10758" max="10758" width="16.5" style="24" customWidth="1"/>
    <col min="10759" max="10759" width="13.25" style="24" customWidth="1"/>
    <col min="10760" max="10760" width="17.125" style="24" customWidth="1"/>
    <col min="10761" max="10761" width="91.875" style="24" customWidth="1"/>
    <col min="10762" max="10762" width="157.375" style="24" customWidth="1"/>
    <col min="10763" max="11003" width="9" style="24"/>
    <col min="11004" max="11004" width="8.875" style="24" customWidth="1"/>
    <col min="11005" max="11005" width="72.75" style="24" customWidth="1"/>
    <col min="11006" max="11006" width="10.75" style="24" customWidth="1"/>
    <col min="11007" max="11007" width="8.625" style="24" customWidth="1"/>
    <col min="11008" max="11008" width="9" style="24" customWidth="1"/>
    <col min="11009" max="11009" width="13.375" style="24" customWidth="1"/>
    <col min="11010" max="11010" width="17.125" style="24" customWidth="1"/>
    <col min="11011" max="11011" width="13.25" style="24" customWidth="1"/>
    <col min="11012" max="11012" width="17.375" style="24" customWidth="1"/>
    <col min="11013" max="11013" width="13.125" style="24" customWidth="1"/>
    <col min="11014" max="11014" width="16.5" style="24" customWidth="1"/>
    <col min="11015" max="11015" width="13.25" style="24" customWidth="1"/>
    <col min="11016" max="11016" width="17.125" style="24" customWidth="1"/>
    <col min="11017" max="11017" width="91.875" style="24" customWidth="1"/>
    <col min="11018" max="11018" width="157.375" style="24" customWidth="1"/>
    <col min="11019" max="11259" width="9" style="24"/>
    <col min="11260" max="11260" width="8.875" style="24" customWidth="1"/>
    <col min="11261" max="11261" width="72.75" style="24" customWidth="1"/>
    <col min="11262" max="11262" width="10.75" style="24" customWidth="1"/>
    <col min="11263" max="11263" width="8.625" style="24" customWidth="1"/>
    <col min="11264" max="11264" width="9" style="24" customWidth="1"/>
    <col min="11265" max="11265" width="13.375" style="24" customWidth="1"/>
    <col min="11266" max="11266" width="17.125" style="24" customWidth="1"/>
    <col min="11267" max="11267" width="13.25" style="24" customWidth="1"/>
    <col min="11268" max="11268" width="17.375" style="24" customWidth="1"/>
    <col min="11269" max="11269" width="13.125" style="24" customWidth="1"/>
    <col min="11270" max="11270" width="16.5" style="24" customWidth="1"/>
    <col min="11271" max="11271" width="13.25" style="24" customWidth="1"/>
    <col min="11272" max="11272" width="17.125" style="24" customWidth="1"/>
    <col min="11273" max="11273" width="91.875" style="24" customWidth="1"/>
    <col min="11274" max="11274" width="157.375" style="24" customWidth="1"/>
    <col min="11275" max="11515" width="9" style="24"/>
    <col min="11516" max="11516" width="8.875" style="24" customWidth="1"/>
    <col min="11517" max="11517" width="72.75" style="24" customWidth="1"/>
    <col min="11518" max="11518" width="10.75" style="24" customWidth="1"/>
    <col min="11519" max="11519" width="8.625" style="24" customWidth="1"/>
    <col min="11520" max="11520" width="9" style="24" customWidth="1"/>
    <col min="11521" max="11521" width="13.375" style="24" customWidth="1"/>
    <col min="11522" max="11522" width="17.125" style="24" customWidth="1"/>
    <col min="11523" max="11523" width="13.25" style="24" customWidth="1"/>
    <col min="11524" max="11524" width="17.375" style="24" customWidth="1"/>
    <col min="11525" max="11525" width="13.125" style="24" customWidth="1"/>
    <col min="11526" max="11526" width="16.5" style="24" customWidth="1"/>
    <col min="11527" max="11527" width="13.25" style="24" customWidth="1"/>
    <col min="11528" max="11528" width="17.125" style="24" customWidth="1"/>
    <col min="11529" max="11529" width="91.875" style="24" customWidth="1"/>
    <col min="11530" max="11530" width="157.375" style="24" customWidth="1"/>
    <col min="11531" max="11771" width="9" style="24"/>
    <col min="11772" max="11772" width="8.875" style="24" customWidth="1"/>
    <col min="11773" max="11773" width="72.75" style="24" customWidth="1"/>
    <col min="11774" max="11774" width="10.75" style="24" customWidth="1"/>
    <col min="11775" max="11775" width="8.625" style="24" customWidth="1"/>
    <col min="11776" max="11776" width="9" style="24" customWidth="1"/>
    <col min="11777" max="11777" width="13.375" style="24" customWidth="1"/>
    <col min="11778" max="11778" width="17.125" style="24" customWidth="1"/>
    <col min="11779" max="11779" width="13.25" style="24" customWidth="1"/>
    <col min="11780" max="11780" width="17.375" style="24" customWidth="1"/>
    <col min="11781" max="11781" width="13.125" style="24" customWidth="1"/>
    <col min="11782" max="11782" width="16.5" style="24" customWidth="1"/>
    <col min="11783" max="11783" width="13.25" style="24" customWidth="1"/>
    <col min="11784" max="11784" width="17.125" style="24" customWidth="1"/>
    <col min="11785" max="11785" width="91.875" style="24" customWidth="1"/>
    <col min="11786" max="11786" width="157.375" style="24" customWidth="1"/>
    <col min="11787" max="12027" width="9" style="24"/>
    <col min="12028" max="12028" width="8.875" style="24" customWidth="1"/>
    <col min="12029" max="12029" width="72.75" style="24" customWidth="1"/>
    <col min="12030" max="12030" width="10.75" style="24" customWidth="1"/>
    <col min="12031" max="12031" width="8.625" style="24" customWidth="1"/>
    <col min="12032" max="12032" width="9" style="24" customWidth="1"/>
    <col min="12033" max="12033" width="13.375" style="24" customWidth="1"/>
    <col min="12034" max="12034" width="17.125" style="24" customWidth="1"/>
    <col min="12035" max="12035" width="13.25" style="24" customWidth="1"/>
    <col min="12036" max="12036" width="17.375" style="24" customWidth="1"/>
    <col min="12037" max="12037" width="13.125" style="24" customWidth="1"/>
    <col min="12038" max="12038" width="16.5" style="24" customWidth="1"/>
    <col min="12039" max="12039" width="13.25" style="24" customWidth="1"/>
    <col min="12040" max="12040" width="17.125" style="24" customWidth="1"/>
    <col min="12041" max="12041" width="91.875" style="24" customWidth="1"/>
    <col min="12042" max="12042" width="157.375" style="24" customWidth="1"/>
    <col min="12043" max="12283" width="9" style="24"/>
    <col min="12284" max="12284" width="8.875" style="24" customWidth="1"/>
    <col min="12285" max="12285" width="72.75" style="24" customWidth="1"/>
    <col min="12286" max="12286" width="10.75" style="24" customWidth="1"/>
    <col min="12287" max="12287" width="8.625" style="24" customWidth="1"/>
    <col min="12288" max="12288" width="9" style="24" customWidth="1"/>
    <col min="12289" max="12289" width="13.375" style="24" customWidth="1"/>
    <col min="12290" max="12290" width="17.125" style="24" customWidth="1"/>
    <col min="12291" max="12291" width="13.25" style="24" customWidth="1"/>
    <col min="12292" max="12292" width="17.375" style="24" customWidth="1"/>
    <col min="12293" max="12293" width="13.125" style="24" customWidth="1"/>
    <col min="12294" max="12294" width="16.5" style="24" customWidth="1"/>
    <col min="12295" max="12295" width="13.25" style="24" customWidth="1"/>
    <col min="12296" max="12296" width="17.125" style="24" customWidth="1"/>
    <col min="12297" max="12297" width="91.875" style="24" customWidth="1"/>
    <col min="12298" max="12298" width="157.375" style="24" customWidth="1"/>
    <col min="12299" max="12539" width="9" style="24"/>
    <col min="12540" max="12540" width="8.875" style="24" customWidth="1"/>
    <col min="12541" max="12541" width="72.75" style="24" customWidth="1"/>
    <col min="12542" max="12542" width="10.75" style="24" customWidth="1"/>
    <col min="12543" max="12543" width="8.625" style="24" customWidth="1"/>
    <col min="12544" max="12544" width="9" style="24" customWidth="1"/>
    <col min="12545" max="12545" width="13.375" style="24" customWidth="1"/>
    <col min="12546" max="12546" width="17.125" style="24" customWidth="1"/>
    <col min="12547" max="12547" width="13.25" style="24" customWidth="1"/>
    <col min="12548" max="12548" width="17.375" style="24" customWidth="1"/>
    <col min="12549" max="12549" width="13.125" style="24" customWidth="1"/>
    <col min="12550" max="12550" width="16.5" style="24" customWidth="1"/>
    <col min="12551" max="12551" width="13.25" style="24" customWidth="1"/>
    <col min="12552" max="12552" width="17.125" style="24" customWidth="1"/>
    <col min="12553" max="12553" width="91.875" style="24" customWidth="1"/>
    <col min="12554" max="12554" width="157.375" style="24" customWidth="1"/>
    <col min="12555" max="12795" width="9" style="24"/>
    <col min="12796" max="12796" width="8.875" style="24" customWidth="1"/>
    <col min="12797" max="12797" width="72.75" style="24" customWidth="1"/>
    <col min="12798" max="12798" width="10.75" style="24" customWidth="1"/>
    <col min="12799" max="12799" width="8.625" style="24" customWidth="1"/>
    <col min="12800" max="12800" width="9" style="24" customWidth="1"/>
    <col min="12801" max="12801" width="13.375" style="24" customWidth="1"/>
    <col min="12802" max="12802" width="17.125" style="24" customWidth="1"/>
    <col min="12803" max="12803" width="13.25" style="24" customWidth="1"/>
    <col min="12804" max="12804" width="17.375" style="24" customWidth="1"/>
    <col min="12805" max="12805" width="13.125" style="24" customWidth="1"/>
    <col min="12806" max="12806" width="16.5" style="24" customWidth="1"/>
    <col min="12807" max="12807" width="13.25" style="24" customWidth="1"/>
    <col min="12808" max="12808" width="17.125" style="24" customWidth="1"/>
    <col min="12809" max="12809" width="91.875" style="24" customWidth="1"/>
    <col min="12810" max="12810" width="157.375" style="24" customWidth="1"/>
    <col min="12811" max="13051" width="9" style="24"/>
    <col min="13052" max="13052" width="8.875" style="24" customWidth="1"/>
    <col min="13053" max="13053" width="72.75" style="24" customWidth="1"/>
    <col min="13054" max="13054" width="10.75" style="24" customWidth="1"/>
    <col min="13055" max="13055" width="8.625" style="24" customWidth="1"/>
    <col min="13056" max="13056" width="9" style="24" customWidth="1"/>
    <col min="13057" max="13057" width="13.375" style="24" customWidth="1"/>
    <col min="13058" max="13058" width="17.125" style="24" customWidth="1"/>
    <col min="13059" max="13059" width="13.25" style="24" customWidth="1"/>
    <col min="13060" max="13060" width="17.375" style="24" customWidth="1"/>
    <col min="13061" max="13061" width="13.125" style="24" customWidth="1"/>
    <col min="13062" max="13062" width="16.5" style="24" customWidth="1"/>
    <col min="13063" max="13063" width="13.25" style="24" customWidth="1"/>
    <col min="13064" max="13064" width="17.125" style="24" customWidth="1"/>
    <col min="13065" max="13065" width="91.875" style="24" customWidth="1"/>
    <col min="13066" max="13066" width="157.375" style="24" customWidth="1"/>
    <col min="13067" max="13307" width="9" style="24"/>
    <col min="13308" max="13308" width="8.875" style="24" customWidth="1"/>
    <col min="13309" max="13309" width="72.75" style="24" customWidth="1"/>
    <col min="13310" max="13310" width="10.75" style="24" customWidth="1"/>
    <col min="13311" max="13311" width="8.625" style="24" customWidth="1"/>
    <col min="13312" max="13312" width="9" style="24" customWidth="1"/>
    <col min="13313" max="13313" width="13.375" style="24" customWidth="1"/>
    <col min="13314" max="13314" width="17.125" style="24" customWidth="1"/>
    <col min="13315" max="13315" width="13.25" style="24" customWidth="1"/>
    <col min="13316" max="13316" width="17.375" style="24" customWidth="1"/>
    <col min="13317" max="13317" width="13.125" style="24" customWidth="1"/>
    <col min="13318" max="13318" width="16.5" style="24" customWidth="1"/>
    <col min="13319" max="13319" width="13.25" style="24" customWidth="1"/>
    <col min="13320" max="13320" width="17.125" style="24" customWidth="1"/>
    <col min="13321" max="13321" width="91.875" style="24" customWidth="1"/>
    <col min="13322" max="13322" width="157.375" style="24" customWidth="1"/>
    <col min="13323" max="13563" width="9" style="24"/>
    <col min="13564" max="13564" width="8.875" style="24" customWidth="1"/>
    <col min="13565" max="13565" width="72.75" style="24" customWidth="1"/>
    <col min="13566" max="13566" width="10.75" style="24" customWidth="1"/>
    <col min="13567" max="13567" width="8.625" style="24" customWidth="1"/>
    <col min="13568" max="13568" width="9" style="24" customWidth="1"/>
    <col min="13569" max="13569" width="13.375" style="24" customWidth="1"/>
    <col min="13570" max="13570" width="17.125" style="24" customWidth="1"/>
    <col min="13571" max="13571" width="13.25" style="24" customWidth="1"/>
    <col min="13572" max="13572" width="17.375" style="24" customWidth="1"/>
    <col min="13573" max="13573" width="13.125" style="24" customWidth="1"/>
    <col min="13574" max="13574" width="16.5" style="24" customWidth="1"/>
    <col min="13575" max="13575" width="13.25" style="24" customWidth="1"/>
    <col min="13576" max="13576" width="17.125" style="24" customWidth="1"/>
    <col min="13577" max="13577" width="91.875" style="24" customWidth="1"/>
    <col min="13578" max="13578" width="157.375" style="24" customWidth="1"/>
    <col min="13579" max="13819" width="9" style="24"/>
    <col min="13820" max="13820" width="8.875" style="24" customWidth="1"/>
    <col min="13821" max="13821" width="72.75" style="24" customWidth="1"/>
    <col min="13822" max="13822" width="10.75" style="24" customWidth="1"/>
    <col min="13823" max="13823" width="8.625" style="24" customWidth="1"/>
    <col min="13824" max="13824" width="9" style="24" customWidth="1"/>
    <col min="13825" max="13825" width="13.375" style="24" customWidth="1"/>
    <col min="13826" max="13826" width="17.125" style="24" customWidth="1"/>
    <col min="13827" max="13827" width="13.25" style="24" customWidth="1"/>
    <col min="13828" max="13828" width="17.375" style="24" customWidth="1"/>
    <col min="13829" max="13829" width="13.125" style="24" customWidth="1"/>
    <col min="13830" max="13830" width="16.5" style="24" customWidth="1"/>
    <col min="13831" max="13831" width="13.25" style="24" customWidth="1"/>
    <col min="13832" max="13832" width="17.125" style="24" customWidth="1"/>
    <col min="13833" max="13833" width="91.875" style="24" customWidth="1"/>
    <col min="13834" max="13834" width="157.375" style="24" customWidth="1"/>
    <col min="13835" max="14075" width="9" style="24"/>
    <col min="14076" max="14076" width="8.875" style="24" customWidth="1"/>
    <col min="14077" max="14077" width="72.75" style="24" customWidth="1"/>
    <col min="14078" max="14078" width="10.75" style="24" customWidth="1"/>
    <col min="14079" max="14079" width="8.625" style="24" customWidth="1"/>
    <col min="14080" max="14080" width="9" style="24" customWidth="1"/>
    <col min="14081" max="14081" width="13.375" style="24" customWidth="1"/>
    <col min="14082" max="14082" width="17.125" style="24" customWidth="1"/>
    <col min="14083" max="14083" width="13.25" style="24" customWidth="1"/>
    <col min="14084" max="14084" width="17.375" style="24" customWidth="1"/>
    <col min="14085" max="14085" width="13.125" style="24" customWidth="1"/>
    <col min="14086" max="14086" width="16.5" style="24" customWidth="1"/>
    <col min="14087" max="14087" width="13.25" style="24" customWidth="1"/>
    <col min="14088" max="14088" width="17.125" style="24" customWidth="1"/>
    <col min="14089" max="14089" width="91.875" style="24" customWidth="1"/>
    <col min="14090" max="14090" width="157.375" style="24" customWidth="1"/>
    <col min="14091" max="14331" width="9" style="24"/>
    <col min="14332" max="14332" width="8.875" style="24" customWidth="1"/>
    <col min="14333" max="14333" width="72.75" style="24" customWidth="1"/>
    <col min="14334" max="14334" width="10.75" style="24" customWidth="1"/>
    <col min="14335" max="14335" width="8.625" style="24" customWidth="1"/>
    <col min="14336" max="14336" width="9" style="24" customWidth="1"/>
    <col min="14337" max="14337" width="13.375" style="24" customWidth="1"/>
    <col min="14338" max="14338" width="17.125" style="24" customWidth="1"/>
    <col min="14339" max="14339" width="13.25" style="24" customWidth="1"/>
    <col min="14340" max="14340" width="17.375" style="24" customWidth="1"/>
    <col min="14341" max="14341" width="13.125" style="24" customWidth="1"/>
    <col min="14342" max="14342" width="16.5" style="24" customWidth="1"/>
    <col min="14343" max="14343" width="13.25" style="24" customWidth="1"/>
    <col min="14344" max="14344" width="17.125" style="24" customWidth="1"/>
    <col min="14345" max="14345" width="91.875" style="24" customWidth="1"/>
    <col min="14346" max="14346" width="157.375" style="24" customWidth="1"/>
    <col min="14347" max="14587" width="9" style="24"/>
    <col min="14588" max="14588" width="8.875" style="24" customWidth="1"/>
    <col min="14589" max="14589" width="72.75" style="24" customWidth="1"/>
    <col min="14590" max="14590" width="10.75" style="24" customWidth="1"/>
    <col min="14591" max="14591" width="8.625" style="24" customWidth="1"/>
    <col min="14592" max="14592" width="9" style="24" customWidth="1"/>
    <col min="14593" max="14593" width="13.375" style="24" customWidth="1"/>
    <col min="14594" max="14594" width="17.125" style="24" customWidth="1"/>
    <col min="14595" max="14595" width="13.25" style="24" customWidth="1"/>
    <col min="14596" max="14596" width="17.375" style="24" customWidth="1"/>
    <col min="14597" max="14597" width="13.125" style="24" customWidth="1"/>
    <col min="14598" max="14598" width="16.5" style="24" customWidth="1"/>
    <col min="14599" max="14599" width="13.25" style="24" customWidth="1"/>
    <col min="14600" max="14600" width="17.125" style="24" customWidth="1"/>
    <col min="14601" max="14601" width="91.875" style="24" customWidth="1"/>
    <col min="14602" max="14602" width="157.375" style="24" customWidth="1"/>
    <col min="14603" max="14843" width="9" style="24"/>
    <col min="14844" max="14844" width="8.875" style="24" customWidth="1"/>
    <col min="14845" max="14845" width="72.75" style="24" customWidth="1"/>
    <col min="14846" max="14846" width="10.75" style="24" customWidth="1"/>
    <col min="14847" max="14847" width="8.625" style="24" customWidth="1"/>
    <col min="14848" max="14848" width="9" style="24" customWidth="1"/>
    <col min="14849" max="14849" width="13.375" style="24" customWidth="1"/>
    <col min="14850" max="14850" width="17.125" style="24" customWidth="1"/>
    <col min="14851" max="14851" width="13.25" style="24" customWidth="1"/>
    <col min="14852" max="14852" width="17.375" style="24" customWidth="1"/>
    <col min="14853" max="14853" width="13.125" style="24" customWidth="1"/>
    <col min="14854" max="14854" width="16.5" style="24" customWidth="1"/>
    <col min="14855" max="14855" width="13.25" style="24" customWidth="1"/>
    <col min="14856" max="14856" width="17.125" style="24" customWidth="1"/>
    <col min="14857" max="14857" width="91.875" style="24" customWidth="1"/>
    <col min="14858" max="14858" width="157.375" style="24" customWidth="1"/>
    <col min="14859" max="15099" width="9" style="24"/>
    <col min="15100" max="15100" width="8.875" style="24" customWidth="1"/>
    <col min="15101" max="15101" width="72.75" style="24" customWidth="1"/>
    <col min="15102" max="15102" width="10.75" style="24" customWidth="1"/>
    <col min="15103" max="15103" width="8.625" style="24" customWidth="1"/>
    <col min="15104" max="15104" width="9" style="24" customWidth="1"/>
    <col min="15105" max="15105" width="13.375" style="24" customWidth="1"/>
    <col min="15106" max="15106" width="17.125" style="24" customWidth="1"/>
    <col min="15107" max="15107" width="13.25" style="24" customWidth="1"/>
    <col min="15108" max="15108" width="17.375" style="24" customWidth="1"/>
    <col min="15109" max="15109" width="13.125" style="24" customWidth="1"/>
    <col min="15110" max="15110" width="16.5" style="24" customWidth="1"/>
    <col min="15111" max="15111" width="13.25" style="24" customWidth="1"/>
    <col min="15112" max="15112" width="17.125" style="24" customWidth="1"/>
    <col min="15113" max="15113" width="91.875" style="24" customWidth="1"/>
    <col min="15114" max="15114" width="157.375" style="24" customWidth="1"/>
    <col min="15115" max="15355" width="9" style="24"/>
    <col min="15356" max="15356" width="8.875" style="24" customWidth="1"/>
    <col min="15357" max="15357" width="72.75" style="24" customWidth="1"/>
    <col min="15358" max="15358" width="10.75" style="24" customWidth="1"/>
    <col min="15359" max="15359" width="8.625" style="24" customWidth="1"/>
    <col min="15360" max="15360" width="9" style="24" customWidth="1"/>
    <col min="15361" max="15361" width="13.375" style="24" customWidth="1"/>
    <col min="15362" max="15362" width="17.125" style="24" customWidth="1"/>
    <col min="15363" max="15363" width="13.25" style="24" customWidth="1"/>
    <col min="15364" max="15364" width="17.375" style="24" customWidth="1"/>
    <col min="15365" max="15365" width="13.125" style="24" customWidth="1"/>
    <col min="15366" max="15366" width="16.5" style="24" customWidth="1"/>
    <col min="15367" max="15367" width="13.25" style="24" customWidth="1"/>
    <col min="15368" max="15368" width="17.125" style="24" customWidth="1"/>
    <col min="15369" max="15369" width="91.875" style="24" customWidth="1"/>
    <col min="15370" max="15370" width="157.375" style="24" customWidth="1"/>
    <col min="15371" max="15611" width="9" style="24"/>
    <col min="15612" max="15612" width="8.875" style="24" customWidth="1"/>
    <col min="15613" max="15613" width="72.75" style="24" customWidth="1"/>
    <col min="15614" max="15614" width="10.75" style="24" customWidth="1"/>
    <col min="15615" max="15615" width="8.625" style="24" customWidth="1"/>
    <col min="15616" max="15616" width="9" style="24" customWidth="1"/>
    <col min="15617" max="15617" width="13.375" style="24" customWidth="1"/>
    <col min="15618" max="15618" width="17.125" style="24" customWidth="1"/>
    <col min="15619" max="15619" width="13.25" style="24" customWidth="1"/>
    <col min="15620" max="15620" width="17.375" style="24" customWidth="1"/>
    <col min="15621" max="15621" width="13.125" style="24" customWidth="1"/>
    <col min="15622" max="15622" width="16.5" style="24" customWidth="1"/>
    <col min="15623" max="15623" width="13.25" style="24" customWidth="1"/>
    <col min="15624" max="15624" width="17.125" style="24" customWidth="1"/>
    <col min="15625" max="15625" width="91.875" style="24" customWidth="1"/>
    <col min="15626" max="15626" width="157.375" style="24" customWidth="1"/>
    <col min="15627" max="15867" width="9" style="24"/>
    <col min="15868" max="15868" width="8.875" style="24" customWidth="1"/>
    <col min="15869" max="15869" width="72.75" style="24" customWidth="1"/>
    <col min="15870" max="15870" width="10.75" style="24" customWidth="1"/>
    <col min="15871" max="15871" width="8.625" style="24" customWidth="1"/>
    <col min="15872" max="15872" width="9" style="24" customWidth="1"/>
    <col min="15873" max="15873" width="13.375" style="24" customWidth="1"/>
    <col min="15874" max="15874" width="17.125" style="24" customWidth="1"/>
    <col min="15875" max="15875" width="13.25" style="24" customWidth="1"/>
    <col min="15876" max="15876" width="17.375" style="24" customWidth="1"/>
    <col min="15877" max="15877" width="13.125" style="24" customWidth="1"/>
    <col min="15878" max="15878" width="16.5" style="24" customWidth="1"/>
    <col min="15879" max="15879" width="13.25" style="24" customWidth="1"/>
    <col min="15880" max="15880" width="17.125" style="24" customWidth="1"/>
    <col min="15881" max="15881" width="91.875" style="24" customWidth="1"/>
    <col min="15882" max="15882" width="157.375" style="24" customWidth="1"/>
    <col min="15883" max="16123" width="9" style="24"/>
    <col min="16124" max="16124" width="8.875" style="24" customWidth="1"/>
    <col min="16125" max="16125" width="72.75" style="24" customWidth="1"/>
    <col min="16126" max="16126" width="10.75" style="24" customWidth="1"/>
    <col min="16127" max="16127" width="8.625" style="24" customWidth="1"/>
    <col min="16128" max="16128" width="9" style="24" customWidth="1"/>
    <col min="16129" max="16129" width="13.375" style="24" customWidth="1"/>
    <col min="16130" max="16130" width="17.125" style="24" customWidth="1"/>
    <col min="16131" max="16131" width="13.25" style="24" customWidth="1"/>
    <col min="16132" max="16132" width="17.375" style="24" customWidth="1"/>
    <col min="16133" max="16133" width="13.125" style="24" customWidth="1"/>
    <col min="16134" max="16134" width="16.5" style="24" customWidth="1"/>
    <col min="16135" max="16135" width="13.25" style="24" customWidth="1"/>
    <col min="16136" max="16136" width="17.125" style="24" customWidth="1"/>
    <col min="16137" max="16137" width="91.875" style="24" customWidth="1"/>
    <col min="16138" max="16138" width="157.375" style="24" customWidth="1"/>
    <col min="16139" max="16384" width="9" style="24"/>
  </cols>
  <sheetData>
    <row r="1" spans="1:47" ht="18.75" x14ac:dyDescent="0.25">
      <c r="A1" s="19"/>
      <c r="B1" s="19"/>
      <c r="C1" s="19"/>
      <c r="D1" s="19"/>
      <c r="E1" s="19"/>
      <c r="F1" s="19"/>
      <c r="G1" s="19"/>
      <c r="H1" s="29" t="s">
        <v>290</v>
      </c>
      <c r="J1" s="19"/>
      <c r="K1" s="19"/>
      <c r="L1" s="19"/>
      <c r="M1" s="19"/>
      <c r="N1" s="19"/>
      <c r="O1" s="19"/>
      <c r="P1" s="19"/>
      <c r="Q1" s="14"/>
      <c r="R1" s="14"/>
      <c r="S1" s="14"/>
      <c r="T1" s="14"/>
      <c r="U1" s="14"/>
      <c r="V1" s="14"/>
      <c r="W1" s="19"/>
      <c r="X1" s="14"/>
      <c r="Y1" s="14"/>
      <c r="Z1" s="14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O1" s="19"/>
      <c r="AP1" s="19"/>
      <c r="AQ1" s="19"/>
      <c r="AR1" s="19"/>
      <c r="AS1" s="19"/>
      <c r="AT1" s="19"/>
      <c r="AU1" s="19"/>
    </row>
    <row r="2" spans="1:47" ht="22.5" x14ac:dyDescent="0.3">
      <c r="A2" s="19"/>
      <c r="B2" s="19"/>
      <c r="C2" s="19"/>
      <c r="D2" s="19"/>
      <c r="E2" s="19"/>
      <c r="F2" s="19"/>
      <c r="G2" s="19"/>
      <c r="H2" s="30" t="s">
        <v>213</v>
      </c>
      <c r="J2" s="19"/>
      <c r="K2" s="19"/>
      <c r="L2" s="19"/>
      <c r="M2" s="19"/>
      <c r="N2" s="19"/>
      <c r="O2" s="19"/>
      <c r="P2" s="19"/>
      <c r="Q2" s="14"/>
      <c r="R2" s="14"/>
      <c r="S2" s="14"/>
      <c r="T2" s="14"/>
      <c r="U2" s="14"/>
      <c r="V2" s="14"/>
      <c r="W2" s="19"/>
      <c r="X2" s="14"/>
      <c r="Y2" s="14"/>
      <c r="Z2" s="14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O2" s="19"/>
      <c r="AP2" s="19"/>
      <c r="AQ2" s="19"/>
      <c r="AR2" s="19"/>
      <c r="AS2" s="19"/>
      <c r="AT2" s="19"/>
      <c r="AU2" s="19"/>
    </row>
    <row r="3" spans="1:47" ht="18.75" customHeight="1" x14ac:dyDescent="0.25">
      <c r="A3" s="19"/>
      <c r="B3" s="19"/>
      <c r="C3" s="19"/>
      <c r="D3" s="19"/>
      <c r="E3" s="19"/>
      <c r="F3" s="19"/>
      <c r="G3" s="510" t="s">
        <v>271</v>
      </c>
      <c r="H3" s="510"/>
      <c r="J3" s="19"/>
      <c r="K3" s="19"/>
      <c r="L3" s="19"/>
      <c r="M3" s="19"/>
      <c r="N3" s="19"/>
      <c r="O3" s="19"/>
      <c r="P3" s="19"/>
      <c r="Q3" s="14"/>
      <c r="R3" s="14"/>
      <c r="S3" s="14"/>
      <c r="T3" s="14"/>
      <c r="U3" s="14"/>
      <c r="V3" s="14"/>
      <c r="W3" s="19"/>
      <c r="X3" s="14"/>
      <c r="Y3" s="14"/>
      <c r="Z3" s="14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O3" s="19"/>
      <c r="AP3" s="19"/>
      <c r="AQ3" s="19"/>
      <c r="AR3" s="19"/>
      <c r="AS3" s="19"/>
      <c r="AT3" s="19"/>
      <c r="AU3" s="19"/>
    </row>
    <row r="4" spans="1:47" ht="16.5" customHeight="1" x14ac:dyDescent="0.25">
      <c r="A4" s="19"/>
      <c r="B4" s="19"/>
      <c r="C4" s="19"/>
      <c r="D4" s="19"/>
      <c r="E4" s="19"/>
      <c r="F4" s="19"/>
      <c r="G4" s="510" t="s">
        <v>311</v>
      </c>
      <c r="H4" s="510"/>
      <c r="J4" s="19"/>
      <c r="K4" s="19"/>
      <c r="L4" s="19"/>
      <c r="M4" s="19"/>
      <c r="N4" s="19"/>
      <c r="O4" s="19"/>
      <c r="P4" s="19"/>
      <c r="Q4" s="14"/>
      <c r="R4" s="14"/>
      <c r="S4" s="14"/>
      <c r="T4" s="14"/>
      <c r="U4" s="14"/>
      <c r="V4" s="14"/>
      <c r="W4" s="19"/>
      <c r="X4" s="14"/>
      <c r="Y4" s="14"/>
      <c r="Z4" s="14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O4" s="19"/>
      <c r="AP4" s="19"/>
      <c r="AQ4" s="19"/>
      <c r="AR4" s="19"/>
      <c r="AS4" s="19"/>
      <c r="AT4" s="19"/>
      <c r="AU4" s="19"/>
    </row>
    <row r="5" spans="1:47" ht="24" customHeight="1" x14ac:dyDescent="0.3">
      <c r="A5" s="511" t="s">
        <v>315</v>
      </c>
      <c r="B5" s="511"/>
      <c r="C5" s="511"/>
      <c r="D5" s="511"/>
      <c r="E5" s="511"/>
      <c r="F5" s="511"/>
      <c r="G5" s="511"/>
      <c r="H5" s="511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</row>
    <row r="6" spans="1:47" ht="24" customHeight="1" x14ac:dyDescent="0.3">
      <c r="A6" s="520" t="s">
        <v>304</v>
      </c>
      <c r="B6" s="520"/>
      <c r="C6" s="520"/>
      <c r="D6" s="520"/>
      <c r="E6" s="520"/>
      <c r="F6" s="520"/>
      <c r="G6" s="520"/>
      <c r="H6" s="520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19"/>
      <c r="AP6" s="19"/>
      <c r="AQ6" s="19"/>
      <c r="AR6" s="19"/>
      <c r="AS6" s="19"/>
      <c r="AT6" s="19"/>
      <c r="AU6" s="19"/>
    </row>
    <row r="7" spans="1:47" ht="23.25" customHeight="1" x14ac:dyDescent="0.25">
      <c r="A7" s="522"/>
      <c r="B7" s="523"/>
      <c r="C7" s="523"/>
      <c r="D7" s="523"/>
      <c r="E7" s="523"/>
      <c r="F7" s="523"/>
      <c r="G7" s="523"/>
      <c r="H7" s="523"/>
    </row>
    <row r="8" spans="1:47" ht="18" customHeight="1" x14ac:dyDescent="0.25">
      <c r="A8" s="521" t="s">
        <v>274</v>
      </c>
      <c r="B8" s="521"/>
      <c r="C8" s="521"/>
      <c r="D8" s="521"/>
      <c r="E8" s="521"/>
      <c r="F8" s="521"/>
      <c r="G8" s="521"/>
      <c r="H8" s="521"/>
    </row>
    <row r="9" spans="1:47" ht="20.25" x14ac:dyDescent="0.3">
      <c r="A9" s="519" t="s">
        <v>248</v>
      </c>
      <c r="B9" s="519"/>
      <c r="C9" s="519"/>
      <c r="D9" s="519"/>
      <c r="E9" s="519"/>
      <c r="F9" s="519"/>
      <c r="G9" s="519"/>
      <c r="H9" s="519"/>
    </row>
    <row r="10" spans="1:47" ht="16.5" thickBot="1" x14ac:dyDescent="0.3">
      <c r="A10" s="24"/>
      <c r="B10" s="24"/>
      <c r="H10" s="47" t="s">
        <v>174</v>
      </c>
    </row>
    <row r="11" spans="1:47" ht="20.25" customHeight="1" x14ac:dyDescent="0.25">
      <c r="A11" s="515" t="s">
        <v>130</v>
      </c>
      <c r="B11" s="517" t="s">
        <v>131</v>
      </c>
      <c r="C11" s="119" t="s">
        <v>363</v>
      </c>
      <c r="D11" s="120" t="s">
        <v>364</v>
      </c>
      <c r="E11" s="119" t="s">
        <v>365</v>
      </c>
      <c r="F11" s="119" t="s">
        <v>366</v>
      </c>
      <c r="G11" s="119" t="s">
        <v>367</v>
      </c>
      <c r="H11" s="121" t="s">
        <v>173</v>
      </c>
    </row>
    <row r="12" spans="1:47" ht="51.75" customHeight="1" x14ac:dyDescent="0.25">
      <c r="A12" s="516"/>
      <c r="B12" s="518"/>
      <c r="C12" s="122" t="s">
        <v>118</v>
      </c>
      <c r="D12" s="122" t="s">
        <v>118</v>
      </c>
      <c r="E12" s="122" t="s">
        <v>118</v>
      </c>
      <c r="F12" s="122" t="s">
        <v>118</v>
      </c>
      <c r="G12" s="122" t="s">
        <v>118</v>
      </c>
      <c r="H12" s="123" t="s">
        <v>11</v>
      </c>
    </row>
    <row r="13" spans="1:47" ht="37.5" customHeight="1" x14ac:dyDescent="0.25">
      <c r="A13" s="105">
        <v>1</v>
      </c>
      <c r="B13" s="49">
        <v>2</v>
      </c>
      <c r="C13" s="48" t="s">
        <v>199</v>
      </c>
      <c r="D13" s="48" t="s">
        <v>200</v>
      </c>
      <c r="E13" s="48" t="s">
        <v>201</v>
      </c>
      <c r="F13" s="48" t="s">
        <v>257</v>
      </c>
      <c r="G13" s="48" t="s">
        <v>258</v>
      </c>
      <c r="H13" s="106" t="s">
        <v>202</v>
      </c>
    </row>
    <row r="14" spans="1:47" ht="37.5" customHeight="1" x14ac:dyDescent="0.25">
      <c r="A14" s="513" t="s">
        <v>147</v>
      </c>
      <c r="B14" s="514"/>
      <c r="C14" s="87"/>
      <c r="D14" s="87"/>
      <c r="E14" s="87"/>
      <c r="F14" s="87"/>
      <c r="G14" s="87"/>
      <c r="H14" s="107"/>
    </row>
    <row r="15" spans="1:47" ht="37.5" customHeight="1" x14ac:dyDescent="0.25">
      <c r="A15" s="108" t="s">
        <v>132</v>
      </c>
      <c r="B15" s="42" t="s">
        <v>210</v>
      </c>
      <c r="C15" s="89">
        <f>C19+C24+C26</f>
        <v>48.189431000000006</v>
      </c>
      <c r="D15" s="89">
        <f t="shared" ref="D15:F15" si="0">D19+D24+D26</f>
        <v>118.695021</v>
      </c>
      <c r="E15" s="89">
        <f t="shared" si="0"/>
        <v>104.78877199999999</v>
      </c>
      <c r="F15" s="89">
        <f t="shared" si="0"/>
        <v>48.213154000000003</v>
      </c>
      <c r="G15" s="89">
        <f>G19+G24+G26</f>
        <v>59.522684999999996</v>
      </c>
      <c r="H15" s="107">
        <f>H19+H24+H26</f>
        <v>379.40906300000006</v>
      </c>
    </row>
    <row r="16" spans="1:47" ht="37.5" customHeight="1" x14ac:dyDescent="0.25">
      <c r="A16" s="108" t="s">
        <v>133</v>
      </c>
      <c r="B16" s="44" t="s">
        <v>148</v>
      </c>
      <c r="C16" s="86"/>
      <c r="D16" s="86"/>
      <c r="E16" s="153"/>
      <c r="F16" s="153"/>
      <c r="G16" s="153"/>
      <c r="H16" s="107"/>
    </row>
    <row r="17" spans="1:8" ht="37.5" customHeight="1" x14ac:dyDescent="0.25">
      <c r="A17" s="108" t="s">
        <v>134</v>
      </c>
      <c r="B17" s="45" t="s">
        <v>203</v>
      </c>
      <c r="C17" s="86"/>
      <c r="D17" s="86"/>
      <c r="E17" s="153"/>
      <c r="F17" s="153"/>
      <c r="G17" s="153"/>
      <c r="H17" s="107"/>
    </row>
    <row r="18" spans="1:8" ht="37.5" customHeight="1" x14ac:dyDescent="0.25">
      <c r="A18" s="108" t="s">
        <v>149</v>
      </c>
      <c r="B18" s="46" t="s">
        <v>234</v>
      </c>
      <c r="C18" s="86"/>
      <c r="D18" s="86"/>
      <c r="E18" s="153"/>
      <c r="F18" s="153"/>
      <c r="G18" s="153"/>
      <c r="H18" s="107"/>
    </row>
    <row r="19" spans="1:8" ht="37.5" customHeight="1" x14ac:dyDescent="0.25">
      <c r="A19" s="108" t="s">
        <v>150</v>
      </c>
      <c r="B19" s="46" t="s">
        <v>254</v>
      </c>
      <c r="C19" s="89"/>
      <c r="D19" s="89"/>
      <c r="E19" s="89"/>
      <c r="F19" s="89"/>
      <c r="G19" s="89"/>
      <c r="H19" s="107"/>
    </row>
    <row r="20" spans="1:8" ht="37.5" customHeight="1" x14ac:dyDescent="0.25">
      <c r="A20" s="108" t="s">
        <v>0</v>
      </c>
      <c r="B20" s="46" t="s">
        <v>0</v>
      </c>
      <c r="C20" s="86"/>
      <c r="D20" s="86"/>
      <c r="E20" s="86"/>
      <c r="F20" s="86"/>
      <c r="G20" s="86"/>
      <c r="H20" s="107"/>
    </row>
    <row r="21" spans="1:8" ht="37.5" customHeight="1" x14ac:dyDescent="0.25">
      <c r="A21" s="108" t="s">
        <v>135</v>
      </c>
      <c r="B21" s="45" t="s">
        <v>194</v>
      </c>
      <c r="C21" s="87"/>
      <c r="D21" s="87"/>
      <c r="E21" s="87"/>
      <c r="F21" s="87"/>
      <c r="G21" s="87"/>
      <c r="H21" s="107"/>
    </row>
    <row r="22" spans="1:8" ht="37.5" customHeight="1" x14ac:dyDescent="0.25">
      <c r="A22" s="108" t="s">
        <v>136</v>
      </c>
      <c r="B22" s="45" t="s">
        <v>223</v>
      </c>
      <c r="C22" s="87"/>
      <c r="D22" s="87"/>
      <c r="E22" s="87"/>
      <c r="F22" s="87"/>
      <c r="G22" s="87"/>
      <c r="H22" s="107"/>
    </row>
    <row r="23" spans="1:8" ht="37.5" customHeight="1" x14ac:dyDescent="0.25">
      <c r="A23" s="108" t="s">
        <v>151</v>
      </c>
      <c r="B23" s="46" t="s">
        <v>204</v>
      </c>
      <c r="C23" s="87"/>
      <c r="D23" s="87"/>
      <c r="E23" s="87"/>
      <c r="F23" s="87"/>
      <c r="G23" s="87"/>
      <c r="H23" s="107"/>
    </row>
    <row r="24" spans="1:8" ht="37.5" customHeight="1" x14ac:dyDescent="0.25">
      <c r="A24" s="108" t="s">
        <v>152</v>
      </c>
      <c r="B24" s="46" t="s">
        <v>205</v>
      </c>
      <c r="C24" s="89"/>
      <c r="D24" s="89"/>
      <c r="E24" s="89"/>
      <c r="F24" s="89"/>
      <c r="G24" s="89"/>
      <c r="H24" s="107"/>
    </row>
    <row r="25" spans="1:8" ht="37.5" customHeight="1" x14ac:dyDescent="0.25">
      <c r="A25" s="108" t="s">
        <v>137</v>
      </c>
      <c r="B25" s="45" t="s">
        <v>206</v>
      </c>
      <c r="C25" s="86"/>
      <c r="D25" s="86"/>
      <c r="E25" s="86"/>
      <c r="F25" s="86"/>
      <c r="G25" s="86"/>
      <c r="H25" s="107"/>
    </row>
    <row r="26" spans="1:8" ht="37.5" customHeight="1" x14ac:dyDescent="0.25">
      <c r="A26" s="108" t="s">
        <v>138</v>
      </c>
      <c r="B26" s="45" t="s">
        <v>211</v>
      </c>
      <c r="C26" s="89">
        <f>'1'!K12</f>
        <v>48.189431000000006</v>
      </c>
      <c r="D26" s="89">
        <f>'1'!P12</f>
        <v>118.695021</v>
      </c>
      <c r="E26" s="89">
        <f>'1'!U12</f>
        <v>104.78877199999999</v>
      </c>
      <c r="F26" s="89">
        <f>'1'!Z12</f>
        <v>48.213154000000003</v>
      </c>
      <c r="G26" s="89">
        <f>'1'!AC12</f>
        <v>59.522684999999996</v>
      </c>
      <c r="H26" s="107">
        <f>D26+E26+F26+G26+C26</f>
        <v>379.40906300000006</v>
      </c>
    </row>
    <row r="27" spans="1:8" ht="37.5" customHeight="1" x14ac:dyDescent="0.25">
      <c r="A27" s="108" t="s">
        <v>153</v>
      </c>
      <c r="B27" s="45" t="s">
        <v>207</v>
      </c>
      <c r="C27" s="87"/>
      <c r="D27" s="87"/>
      <c r="E27" s="87"/>
      <c r="F27" s="87"/>
      <c r="G27" s="87"/>
      <c r="H27" s="107"/>
    </row>
    <row r="28" spans="1:8" ht="37.5" customHeight="1" x14ac:dyDescent="0.25">
      <c r="A28" s="108" t="s">
        <v>154</v>
      </c>
      <c r="B28" s="46" t="s">
        <v>219</v>
      </c>
      <c r="C28" s="87"/>
      <c r="D28" s="87"/>
      <c r="E28" s="87"/>
      <c r="F28" s="87"/>
      <c r="G28" s="87"/>
      <c r="H28" s="107"/>
    </row>
    <row r="29" spans="1:8" ht="37.5" customHeight="1" x14ac:dyDescent="0.25">
      <c r="A29" s="108" t="s">
        <v>155</v>
      </c>
      <c r="B29" s="46" t="s">
        <v>219</v>
      </c>
      <c r="C29" s="87"/>
      <c r="D29" s="87"/>
      <c r="E29" s="87"/>
      <c r="F29" s="87"/>
      <c r="G29" s="87"/>
      <c r="H29" s="107"/>
    </row>
    <row r="30" spans="1:8" ht="37.5" customHeight="1" x14ac:dyDescent="0.25">
      <c r="A30" s="108" t="s">
        <v>0</v>
      </c>
      <c r="B30" s="46" t="s">
        <v>0</v>
      </c>
      <c r="C30" s="87"/>
      <c r="D30" s="87"/>
      <c r="E30" s="87"/>
      <c r="F30" s="87"/>
      <c r="G30" s="87"/>
      <c r="H30" s="109"/>
    </row>
    <row r="31" spans="1:8" ht="37.5" customHeight="1" x14ac:dyDescent="0.25">
      <c r="A31" s="108" t="s">
        <v>156</v>
      </c>
      <c r="B31" s="45" t="s">
        <v>157</v>
      </c>
      <c r="C31" s="87"/>
      <c r="D31" s="87"/>
      <c r="E31" s="87"/>
      <c r="F31" s="87"/>
      <c r="G31" s="87"/>
      <c r="H31" s="109"/>
    </row>
    <row r="32" spans="1:8" ht="37.5" customHeight="1" x14ac:dyDescent="0.25">
      <c r="A32" s="108" t="s">
        <v>158</v>
      </c>
      <c r="B32" s="45" t="s">
        <v>195</v>
      </c>
      <c r="C32" s="87"/>
      <c r="D32" s="87"/>
      <c r="E32" s="87"/>
      <c r="F32" s="87"/>
      <c r="G32" s="87"/>
      <c r="H32" s="109"/>
    </row>
    <row r="33" spans="1:10" ht="37.5" customHeight="1" x14ac:dyDescent="0.25">
      <c r="A33" s="108" t="s">
        <v>159</v>
      </c>
      <c r="B33" s="46" t="s">
        <v>219</v>
      </c>
      <c r="C33" s="87"/>
      <c r="D33" s="87"/>
      <c r="E33" s="87"/>
      <c r="F33" s="87"/>
      <c r="G33" s="87"/>
      <c r="H33" s="109"/>
    </row>
    <row r="34" spans="1:10" ht="37.5" customHeight="1" x14ac:dyDescent="0.25">
      <c r="A34" s="108" t="s">
        <v>160</v>
      </c>
      <c r="B34" s="46" t="s">
        <v>219</v>
      </c>
      <c r="C34" s="87"/>
      <c r="D34" s="87"/>
      <c r="E34" s="87"/>
      <c r="F34" s="87"/>
      <c r="G34" s="87"/>
      <c r="H34" s="109"/>
    </row>
    <row r="35" spans="1:10" ht="37.5" customHeight="1" x14ac:dyDescent="0.25">
      <c r="A35" s="108" t="s">
        <v>0</v>
      </c>
      <c r="B35" s="46" t="s">
        <v>0</v>
      </c>
      <c r="C35" s="87"/>
      <c r="D35" s="87"/>
      <c r="E35" s="87"/>
      <c r="F35" s="87"/>
      <c r="G35" s="87"/>
      <c r="H35" s="109"/>
    </row>
    <row r="36" spans="1:10" ht="37.5" customHeight="1" x14ac:dyDescent="0.25">
      <c r="A36" s="108" t="s">
        <v>161</v>
      </c>
      <c r="B36" s="44" t="s">
        <v>196</v>
      </c>
      <c r="C36" s="88"/>
      <c r="D36" s="88"/>
      <c r="E36" s="88"/>
      <c r="F36" s="88"/>
      <c r="G36" s="88"/>
      <c r="H36" s="110"/>
    </row>
    <row r="37" spans="1:10" ht="37.5" customHeight="1" x14ac:dyDescent="0.25">
      <c r="A37" s="108" t="s">
        <v>162</v>
      </c>
      <c r="B37" s="44" t="s">
        <v>163</v>
      </c>
      <c r="C37" s="87"/>
      <c r="D37" s="87"/>
      <c r="E37" s="87"/>
      <c r="F37" s="87"/>
      <c r="G37" s="87"/>
      <c r="H37" s="109"/>
    </row>
    <row r="38" spans="1:10" ht="37.5" customHeight="1" x14ac:dyDescent="0.3">
      <c r="A38" s="108" t="s">
        <v>164</v>
      </c>
      <c r="B38" s="45" t="s">
        <v>208</v>
      </c>
      <c r="C38" s="87"/>
      <c r="D38" s="87"/>
      <c r="E38" s="87"/>
      <c r="F38" s="87"/>
      <c r="G38" s="87"/>
      <c r="H38" s="109"/>
      <c r="I38" s="25"/>
      <c r="J38" s="26"/>
    </row>
    <row r="39" spans="1:10" ht="37.5" customHeight="1" x14ac:dyDescent="0.25">
      <c r="A39" s="108" t="s">
        <v>139</v>
      </c>
      <c r="B39" s="42" t="s">
        <v>209</v>
      </c>
      <c r="C39" s="87"/>
      <c r="D39" s="87"/>
      <c r="E39" s="87"/>
      <c r="F39" s="87"/>
      <c r="G39" s="87"/>
      <c r="H39" s="109"/>
    </row>
    <row r="40" spans="1:10" ht="37.5" customHeight="1" x14ac:dyDescent="0.25">
      <c r="A40" s="108" t="s">
        <v>140</v>
      </c>
      <c r="B40" s="44" t="s">
        <v>165</v>
      </c>
      <c r="C40" s="87"/>
      <c r="D40" s="87"/>
      <c r="E40" s="87"/>
      <c r="F40" s="87"/>
      <c r="G40" s="87"/>
      <c r="H40" s="109"/>
    </row>
    <row r="41" spans="1:10" ht="37.5" customHeight="1" x14ac:dyDescent="0.25">
      <c r="A41" s="108" t="s">
        <v>141</v>
      </c>
      <c r="B41" s="44" t="s">
        <v>166</v>
      </c>
      <c r="C41" s="87"/>
      <c r="D41" s="87"/>
      <c r="E41" s="87"/>
      <c r="F41" s="87"/>
      <c r="G41" s="87"/>
      <c r="H41" s="109"/>
    </row>
    <row r="42" spans="1:10" ht="37.5" customHeight="1" x14ac:dyDescent="0.25">
      <c r="A42" s="108" t="s">
        <v>142</v>
      </c>
      <c r="B42" s="44" t="s">
        <v>167</v>
      </c>
      <c r="C42" s="87"/>
      <c r="D42" s="87"/>
      <c r="E42" s="87"/>
      <c r="F42" s="87"/>
      <c r="G42" s="87"/>
      <c r="H42" s="109"/>
    </row>
    <row r="43" spans="1:10" ht="37.5" customHeight="1" x14ac:dyDescent="0.25">
      <c r="A43" s="108" t="s">
        <v>143</v>
      </c>
      <c r="B43" s="44" t="s">
        <v>168</v>
      </c>
      <c r="C43" s="87"/>
      <c r="D43" s="87"/>
      <c r="E43" s="87"/>
      <c r="F43" s="87"/>
      <c r="G43" s="87"/>
      <c r="H43" s="109"/>
    </row>
    <row r="44" spans="1:10" ht="37.5" customHeight="1" x14ac:dyDescent="0.25">
      <c r="A44" s="108" t="s">
        <v>144</v>
      </c>
      <c r="B44" s="44" t="s">
        <v>220</v>
      </c>
      <c r="C44" s="87"/>
      <c r="D44" s="87"/>
      <c r="E44" s="87"/>
      <c r="F44" s="87"/>
      <c r="G44" s="87"/>
      <c r="H44" s="109"/>
    </row>
    <row r="45" spans="1:10" ht="37.5" customHeight="1" x14ac:dyDescent="0.25">
      <c r="A45" s="108" t="s">
        <v>169</v>
      </c>
      <c r="B45" s="45" t="s">
        <v>221</v>
      </c>
      <c r="C45" s="87"/>
      <c r="D45" s="87"/>
      <c r="E45" s="87"/>
      <c r="F45" s="87"/>
      <c r="G45" s="87"/>
      <c r="H45" s="109"/>
    </row>
    <row r="46" spans="1:10" ht="37.5" customHeight="1" x14ac:dyDescent="0.25">
      <c r="A46" s="108" t="s">
        <v>197</v>
      </c>
      <c r="B46" s="46" t="s">
        <v>224</v>
      </c>
      <c r="C46" s="87"/>
      <c r="D46" s="87"/>
      <c r="E46" s="87"/>
      <c r="F46" s="87"/>
      <c r="G46" s="87"/>
      <c r="H46" s="109"/>
    </row>
    <row r="47" spans="1:10" ht="37.5" customHeight="1" x14ac:dyDescent="0.25">
      <c r="A47" s="108" t="s">
        <v>170</v>
      </c>
      <c r="B47" s="45" t="s">
        <v>222</v>
      </c>
      <c r="C47" s="43"/>
      <c r="D47" s="43"/>
      <c r="E47" s="43"/>
      <c r="F47" s="43"/>
      <c r="G47" s="43"/>
      <c r="H47" s="111"/>
    </row>
    <row r="48" spans="1:10" ht="37.5" customHeight="1" x14ac:dyDescent="0.25">
      <c r="A48" s="108" t="s">
        <v>198</v>
      </c>
      <c r="B48" s="46" t="s">
        <v>225</v>
      </c>
      <c r="C48" s="43"/>
      <c r="D48" s="43"/>
      <c r="E48" s="43"/>
      <c r="F48" s="43"/>
      <c r="G48" s="43"/>
      <c r="H48" s="111"/>
    </row>
    <row r="49" spans="1:40" ht="37.5" customHeight="1" x14ac:dyDescent="0.25">
      <c r="A49" s="108" t="s">
        <v>145</v>
      </c>
      <c r="B49" s="44" t="s">
        <v>171</v>
      </c>
      <c r="C49" s="43"/>
      <c r="D49" s="43"/>
      <c r="E49" s="43"/>
      <c r="F49" s="43"/>
      <c r="G49" s="43"/>
      <c r="H49" s="111"/>
    </row>
    <row r="50" spans="1:40" ht="37.5" customHeight="1" thickBot="1" x14ac:dyDescent="0.3">
      <c r="A50" s="112" t="s">
        <v>146</v>
      </c>
      <c r="B50" s="113" t="s">
        <v>172</v>
      </c>
      <c r="C50" s="114"/>
      <c r="D50" s="114"/>
      <c r="E50" s="114"/>
      <c r="F50" s="114"/>
      <c r="G50" s="114"/>
      <c r="H50" s="115"/>
    </row>
    <row r="52" spans="1:40" ht="13.5" customHeight="1" x14ac:dyDescent="0.25">
      <c r="A52" s="512" t="s">
        <v>235</v>
      </c>
      <c r="B52" s="512"/>
      <c r="C52" s="512"/>
      <c r="D52" s="512"/>
      <c r="E52" s="512"/>
      <c r="F52" s="512"/>
      <c r="G52" s="512"/>
      <c r="H52" s="512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</row>
    <row r="53" spans="1:40" ht="24" customHeight="1" x14ac:dyDescent="0.25">
      <c r="A53" s="512" t="s">
        <v>236</v>
      </c>
      <c r="B53" s="512"/>
      <c r="C53" s="512"/>
      <c r="D53" s="512"/>
      <c r="E53" s="512"/>
      <c r="F53" s="512"/>
      <c r="G53" s="512"/>
      <c r="H53" s="512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</row>
    <row r="54" spans="1:40" ht="21" customHeight="1" x14ac:dyDescent="0.25">
      <c r="A54" s="93"/>
      <c r="B54" s="93"/>
      <c r="C54" s="93"/>
      <c r="D54" s="93"/>
      <c r="E54" s="93"/>
      <c r="F54" s="93"/>
      <c r="G54" s="169"/>
      <c r="H54" s="169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</row>
    <row r="55" spans="1:40" ht="6.75" customHeight="1" x14ac:dyDescent="0.25">
      <c r="A55" s="93"/>
      <c r="B55" s="93"/>
      <c r="C55" s="93"/>
      <c r="D55" s="93"/>
      <c r="E55" s="93"/>
      <c r="F55" s="93"/>
      <c r="G55" s="151"/>
      <c r="H55" s="15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</row>
    <row r="56" spans="1:40" s="19" customFormat="1" ht="28.5" customHeight="1" x14ac:dyDescent="0.25">
      <c r="A56" s="93"/>
      <c r="B56" s="93" t="s">
        <v>375</v>
      </c>
      <c r="C56" s="93"/>
      <c r="D56" s="93"/>
      <c r="E56" s="93"/>
      <c r="F56" s="93" t="s">
        <v>362</v>
      </c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</row>
    <row r="57" spans="1:40" ht="9.75" customHeight="1" x14ac:dyDescent="0.25">
      <c r="A57" s="93"/>
      <c r="B57" s="93"/>
      <c r="C57" s="93"/>
      <c r="D57" s="93"/>
      <c r="E57" s="162"/>
      <c r="F57" s="162"/>
      <c r="G57" s="152"/>
      <c r="H57" s="152"/>
    </row>
    <row r="58" spans="1:40" s="19" customFormat="1" ht="25.5" customHeight="1" x14ac:dyDescent="0.25">
      <c r="A58" s="93"/>
      <c r="B58" s="93"/>
      <c r="C58" s="93"/>
      <c r="D58" s="93"/>
      <c r="E58" s="93"/>
      <c r="F58" s="93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</row>
    <row r="59" spans="1:40" x14ac:dyDescent="0.25">
      <c r="A59" s="93"/>
      <c r="B59" s="93"/>
      <c r="C59" s="93"/>
      <c r="D59" s="93"/>
      <c r="E59" s="93"/>
      <c r="F59" s="93"/>
      <c r="G59" s="155"/>
      <c r="H59" s="155"/>
    </row>
    <row r="60" spans="1:40" x14ac:dyDescent="0.25">
      <c r="A60" s="93"/>
      <c r="B60" s="93"/>
      <c r="C60" s="93"/>
      <c r="D60" s="93"/>
      <c r="E60" s="93"/>
      <c r="F60" s="93"/>
      <c r="G60" s="155"/>
      <c r="H60" s="155"/>
    </row>
    <row r="61" spans="1:40" x14ac:dyDescent="0.25">
      <c r="A61" s="93"/>
      <c r="B61" s="93"/>
      <c r="C61" s="93"/>
      <c r="D61" s="93"/>
      <c r="E61" s="93"/>
      <c r="F61" s="93"/>
      <c r="G61" s="155"/>
      <c r="H61" s="155"/>
    </row>
    <row r="62" spans="1:40" x14ac:dyDescent="0.25">
      <c r="A62" s="333" t="s">
        <v>357</v>
      </c>
      <c r="B62" s="333"/>
      <c r="C62" s="333"/>
      <c r="D62" s="333"/>
      <c r="E62" s="92"/>
      <c r="F62" s="92"/>
      <c r="G62" s="155"/>
      <c r="H62" s="155"/>
    </row>
    <row r="63" spans="1:40" x14ac:dyDescent="0.25">
      <c r="A63" s="155"/>
      <c r="B63" s="155"/>
      <c r="C63" s="155"/>
      <c r="D63" s="155"/>
      <c r="E63" s="155"/>
      <c r="F63" s="155"/>
      <c r="G63" s="155"/>
      <c r="H63" s="155"/>
    </row>
  </sheetData>
  <sheetProtection password="C411" sheet="1" formatCells="0" formatColumns="0" formatRows="0" insertColumns="0" insertRows="0" insertHyperlinks="0" deleteColumns="0" deleteRows="0" sort="0" autoFilter="0" pivotTables="0"/>
  <mergeCells count="13">
    <mergeCell ref="A62:D62"/>
    <mergeCell ref="G3:H3"/>
    <mergeCell ref="G4:H4"/>
    <mergeCell ref="A5:H5"/>
    <mergeCell ref="A52:H52"/>
    <mergeCell ref="A53:H53"/>
    <mergeCell ref="A14:B14"/>
    <mergeCell ref="A11:A12"/>
    <mergeCell ref="B11:B12"/>
    <mergeCell ref="A9:H9"/>
    <mergeCell ref="A6:H6"/>
    <mergeCell ref="A8:H8"/>
    <mergeCell ref="A7:H7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headerFooter>
    <oddHeader>&amp;C&amp;P</oddHeader>
  </headerFooter>
  <rowBreaks count="1" manualBreakCount="1">
    <brk id="5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Z36"/>
  <sheetViews>
    <sheetView view="pageBreakPreview" topLeftCell="A9" zoomScale="75" zoomScaleNormal="90" zoomScaleSheetLayoutView="75" workbookViewId="0">
      <selection activeCell="O15" sqref="O15"/>
    </sheetView>
  </sheetViews>
  <sheetFormatPr defaultRowHeight="15.75" x14ac:dyDescent="0.25"/>
  <cols>
    <col min="1" max="1" width="9.125" bestFit="1" customWidth="1"/>
    <col min="2" max="2" width="25.125" customWidth="1"/>
    <col min="3" max="3" width="11.75" customWidth="1"/>
    <col min="4" max="5" width="9.125" bestFit="1" customWidth="1"/>
    <col min="6" max="6" width="10.625" bestFit="1" customWidth="1"/>
    <col min="7" max="7" width="10.5" bestFit="1" customWidth="1"/>
    <col min="8" max="9" width="9.125" bestFit="1" customWidth="1"/>
    <col min="10" max="10" width="10.5" bestFit="1" customWidth="1"/>
    <col min="11" max="13" width="9.125" bestFit="1" customWidth="1"/>
    <col min="14" max="18" width="10.75" customWidth="1"/>
    <col min="19" max="19" width="11.5" bestFit="1" customWidth="1"/>
  </cols>
  <sheetData>
    <row r="1" spans="1:52" s="19" customFormat="1" ht="18.75" x14ac:dyDescent="0.2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29" t="s">
        <v>259</v>
      </c>
      <c r="T1" s="73"/>
      <c r="U1" s="73"/>
      <c r="V1" s="73"/>
      <c r="W1" s="73"/>
      <c r="X1" s="73"/>
      <c r="Y1" s="73"/>
      <c r="Z1" s="73"/>
      <c r="AA1" s="73"/>
    </row>
    <row r="2" spans="1:52" s="19" customFormat="1" ht="22.5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30" t="s">
        <v>213</v>
      </c>
      <c r="T2" s="73"/>
      <c r="U2" s="73"/>
      <c r="V2" s="73"/>
      <c r="W2" s="73"/>
      <c r="X2" s="73"/>
      <c r="Y2" s="73"/>
      <c r="Z2" s="73"/>
      <c r="AA2" s="73"/>
    </row>
    <row r="3" spans="1:52" s="19" customFormat="1" ht="18.75" x14ac:dyDescent="0.3">
      <c r="A3" s="375" t="s">
        <v>123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73"/>
      <c r="U3" s="73"/>
      <c r="V3" s="73"/>
      <c r="W3" s="73"/>
      <c r="X3" s="73"/>
      <c r="Y3" s="73"/>
      <c r="Z3" s="73"/>
      <c r="AA3" s="73"/>
    </row>
    <row r="4" spans="1:52" s="19" customFormat="1" ht="18.75" x14ac:dyDescent="0.3">
      <c r="A4" s="375" t="s">
        <v>125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 t="s">
        <v>273</v>
      </c>
      <c r="R4" s="375"/>
      <c r="S4" s="375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</row>
    <row r="5" spans="1:52" s="19" customFormat="1" ht="18.75" x14ac:dyDescent="0.25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391" t="s">
        <v>311</v>
      </c>
      <c r="Q5" s="391"/>
      <c r="R5" s="391"/>
      <c r="S5" s="391"/>
      <c r="T5" s="31"/>
      <c r="U5" s="31"/>
      <c r="V5" s="31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</row>
    <row r="6" spans="1:52" s="19" customFormat="1" x14ac:dyDescent="0.25">
      <c r="A6" s="376" t="s">
        <v>307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2"/>
      <c r="U6" s="32"/>
      <c r="V6" s="32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</row>
    <row r="7" spans="1:52" s="19" customFormat="1" ht="15.75" customHeight="1" thickBot="1" x14ac:dyDescent="0.3">
      <c r="A7" s="377"/>
      <c r="B7" s="377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</row>
    <row r="8" spans="1:52" s="19" customFormat="1" ht="78.75" customHeight="1" x14ac:dyDescent="0.25">
      <c r="A8" s="348" t="s">
        <v>55</v>
      </c>
      <c r="B8" s="388" t="s">
        <v>19</v>
      </c>
      <c r="C8" s="356" t="s">
        <v>237</v>
      </c>
      <c r="D8" s="356" t="s">
        <v>56</v>
      </c>
      <c r="E8" s="371" t="s">
        <v>57</v>
      </c>
      <c r="F8" s="371" t="s">
        <v>251</v>
      </c>
      <c r="G8" s="361" t="s">
        <v>80</v>
      </c>
      <c r="H8" s="378"/>
      <c r="I8" s="378"/>
      <c r="J8" s="378"/>
      <c r="K8" s="379"/>
      <c r="L8" s="361" t="s">
        <v>79</v>
      </c>
      <c r="M8" s="379"/>
      <c r="N8" s="361" t="s">
        <v>115</v>
      </c>
      <c r="O8" s="378"/>
      <c r="P8" s="378"/>
      <c r="Q8" s="378"/>
      <c r="R8" s="378"/>
      <c r="S8" s="380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</row>
    <row r="9" spans="1:52" s="19" customFormat="1" ht="90" customHeight="1" x14ac:dyDescent="0.25">
      <c r="A9" s="386"/>
      <c r="B9" s="389"/>
      <c r="C9" s="357"/>
      <c r="D9" s="357"/>
      <c r="E9" s="372"/>
      <c r="F9" s="372"/>
      <c r="G9" s="381" t="s">
        <v>11</v>
      </c>
      <c r="H9" s="382"/>
      <c r="I9" s="382"/>
      <c r="J9" s="382"/>
      <c r="K9" s="383"/>
      <c r="L9" s="381" t="s">
        <v>346</v>
      </c>
      <c r="M9" s="383"/>
      <c r="N9" s="77" t="s">
        <v>347</v>
      </c>
      <c r="O9" s="77" t="s">
        <v>348</v>
      </c>
      <c r="P9" s="77" t="s">
        <v>349</v>
      </c>
      <c r="Q9" s="77" t="s">
        <v>350</v>
      </c>
      <c r="R9" s="77" t="s">
        <v>351</v>
      </c>
      <c r="S9" s="384" t="s">
        <v>127</v>
      </c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</row>
    <row r="10" spans="1:52" s="19" customFormat="1" ht="76.5" customHeight="1" thickBot="1" x14ac:dyDescent="0.3">
      <c r="A10" s="387"/>
      <c r="B10" s="390"/>
      <c r="C10" s="370"/>
      <c r="D10" s="370"/>
      <c r="E10" s="187" t="s">
        <v>11</v>
      </c>
      <c r="F10" s="187" t="s">
        <v>113</v>
      </c>
      <c r="G10" s="165" t="s">
        <v>9</v>
      </c>
      <c r="H10" s="165" t="s">
        <v>17</v>
      </c>
      <c r="I10" s="165" t="s">
        <v>18</v>
      </c>
      <c r="J10" s="188" t="s">
        <v>51</v>
      </c>
      <c r="K10" s="188" t="s">
        <v>52</v>
      </c>
      <c r="L10" s="165" t="s">
        <v>8</v>
      </c>
      <c r="M10" s="165" t="s">
        <v>12</v>
      </c>
      <c r="N10" s="163" t="s">
        <v>118</v>
      </c>
      <c r="O10" s="163" t="s">
        <v>118</v>
      </c>
      <c r="P10" s="163" t="s">
        <v>118</v>
      </c>
      <c r="Q10" s="163" t="s">
        <v>118</v>
      </c>
      <c r="R10" s="163" t="s">
        <v>118</v>
      </c>
      <c r="S10" s="385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</row>
    <row r="11" spans="1:52" s="19" customFormat="1" ht="19.5" customHeight="1" thickBot="1" x14ac:dyDescent="0.3">
      <c r="A11" s="189">
        <v>1</v>
      </c>
      <c r="B11" s="190">
        <v>2</v>
      </c>
      <c r="C11" s="190">
        <v>3</v>
      </c>
      <c r="D11" s="190">
        <v>4</v>
      </c>
      <c r="E11" s="190">
        <v>5</v>
      </c>
      <c r="F11" s="190">
        <v>6</v>
      </c>
      <c r="G11" s="190">
        <v>7</v>
      </c>
      <c r="H11" s="190">
        <v>8</v>
      </c>
      <c r="I11" s="190">
        <v>9</v>
      </c>
      <c r="J11" s="190">
        <v>10</v>
      </c>
      <c r="K11" s="190">
        <v>11</v>
      </c>
      <c r="L11" s="190">
        <v>12</v>
      </c>
      <c r="M11" s="190">
        <v>13</v>
      </c>
      <c r="N11" s="191" t="s">
        <v>190</v>
      </c>
      <c r="O11" s="191" t="s">
        <v>192</v>
      </c>
      <c r="P11" s="191" t="s">
        <v>191</v>
      </c>
      <c r="Q11" s="191" t="s">
        <v>249</v>
      </c>
      <c r="R11" s="191" t="s">
        <v>250</v>
      </c>
      <c r="S11" s="192">
        <v>15</v>
      </c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</row>
    <row r="12" spans="1:52" s="19" customFormat="1" ht="32.25" customHeight="1" x14ac:dyDescent="0.25">
      <c r="A12" s="221"/>
      <c r="B12" s="251" t="s">
        <v>238</v>
      </c>
      <c r="C12" s="222"/>
      <c r="D12" s="222">
        <v>2025</v>
      </c>
      <c r="E12" s="222">
        <v>2029</v>
      </c>
      <c r="F12" s="206">
        <f>S12</f>
        <v>316.17421916666666</v>
      </c>
      <c r="G12" s="278">
        <f>H12+I12+J12</f>
        <v>203.93940333333336</v>
      </c>
      <c r="H12" s="278">
        <f>H13</f>
        <v>0.85990999999999995</v>
      </c>
      <c r="I12" s="278">
        <f t="shared" ref="I12:K12" si="0">I13</f>
        <v>104.81169850000001</v>
      </c>
      <c r="J12" s="278">
        <f t="shared" si="0"/>
        <v>98.26779483333334</v>
      </c>
      <c r="K12" s="278">
        <f t="shared" si="0"/>
        <v>0</v>
      </c>
      <c r="L12" s="278"/>
      <c r="M12" s="278"/>
      <c r="N12" s="278">
        <f>N13+N19</f>
        <v>40.157859166666668</v>
      </c>
      <c r="O12" s="278">
        <f>O13+O19</f>
        <v>98.912517499999993</v>
      </c>
      <c r="P12" s="278">
        <f t="shared" ref="P12:S12" si="1">P13+P19</f>
        <v>87.323976666666667</v>
      </c>
      <c r="Q12" s="278">
        <f t="shared" si="1"/>
        <v>40.177628333333338</v>
      </c>
      <c r="R12" s="278">
        <f t="shared" si="1"/>
        <v>49.602237500000001</v>
      </c>
      <c r="S12" s="278">
        <f t="shared" si="1"/>
        <v>316.17421916666666</v>
      </c>
      <c r="T12" s="78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</row>
    <row r="13" spans="1:52" s="19" customFormat="1" ht="63" x14ac:dyDescent="0.25">
      <c r="A13" s="256">
        <v>1</v>
      </c>
      <c r="B13" s="81" t="s">
        <v>239</v>
      </c>
      <c r="C13" s="100"/>
      <c r="D13" s="100">
        <v>2025</v>
      </c>
      <c r="E13" s="100">
        <v>2029</v>
      </c>
      <c r="F13" s="99">
        <f>S13</f>
        <v>234.84098583333332</v>
      </c>
      <c r="G13" s="279">
        <f>G14+G15+G16</f>
        <v>203.96347</v>
      </c>
      <c r="H13" s="279">
        <f>H14+H15+H16</f>
        <v>0.85990999999999995</v>
      </c>
      <c r="I13" s="279">
        <f>I14+I15+I16</f>
        <v>104.81169850000001</v>
      </c>
      <c r="J13" s="279">
        <f>J14+J15+J16</f>
        <v>98.26779483333334</v>
      </c>
      <c r="K13" s="279">
        <f>K14+K15+K16</f>
        <v>0</v>
      </c>
      <c r="L13" s="279"/>
      <c r="M13" s="279"/>
      <c r="N13" s="279">
        <f>N14+N15+N16+N18</f>
        <v>38.188344166666667</v>
      </c>
      <c r="O13" s="279">
        <f>O14+O15+O16+O18</f>
        <v>30.877515833333334</v>
      </c>
      <c r="P13" s="279">
        <f t="shared" ref="P13:S13" si="2">P14+P15+P16+P18</f>
        <v>75.995260000000002</v>
      </c>
      <c r="Q13" s="279">
        <f t="shared" si="2"/>
        <v>40.177628333333338</v>
      </c>
      <c r="R13" s="279">
        <f t="shared" si="2"/>
        <v>49.602237500000001</v>
      </c>
      <c r="S13" s="279">
        <f t="shared" si="2"/>
        <v>234.84098583333332</v>
      </c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</row>
    <row r="14" spans="1:52" s="19" customFormat="1" ht="59.25" customHeight="1" x14ac:dyDescent="0.25">
      <c r="A14" s="256" t="s">
        <v>133</v>
      </c>
      <c r="B14" s="139" t="s">
        <v>306</v>
      </c>
      <c r="C14" s="100" t="s">
        <v>334</v>
      </c>
      <c r="D14" s="100">
        <v>2025</v>
      </c>
      <c r="E14" s="100">
        <v>2029</v>
      </c>
      <c r="F14" s="96">
        <f t="shared" ref="F14:F21" si="3">S14</f>
        <v>159.96088083333333</v>
      </c>
      <c r="G14" s="219">
        <f>M14+S14</f>
        <v>159.96088083333333</v>
      </c>
      <c r="H14" s="219">
        <v>0</v>
      </c>
      <c r="I14" s="219">
        <f>G14*0.6</f>
        <v>95.976528500000001</v>
      </c>
      <c r="J14" s="219">
        <f>G14*0.4</f>
        <v>63.984352333333334</v>
      </c>
      <c r="K14" s="219">
        <v>0</v>
      </c>
      <c r="L14" s="219"/>
      <c r="M14" s="219"/>
      <c r="N14" s="219">
        <f>'1'!N14/1.2</f>
        <v>32.311933333333336</v>
      </c>
      <c r="O14" s="219">
        <f>'1'!S14/1.2</f>
        <v>0</v>
      </c>
      <c r="P14" s="219">
        <f>'1'!X14/1.2</f>
        <v>63.71086833333333</v>
      </c>
      <c r="Q14" s="219">
        <f>'1'!AA14/1.2</f>
        <v>31.990683333333337</v>
      </c>
      <c r="R14" s="219">
        <f>'1'!AD14/1.2</f>
        <v>31.947395833333335</v>
      </c>
      <c r="S14" s="220">
        <f>N14+O14+P14+Q14+R14</f>
        <v>159.96088083333333</v>
      </c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</row>
    <row r="15" spans="1:52" s="19" customFormat="1" ht="50.25" customHeight="1" x14ac:dyDescent="0.25">
      <c r="A15" s="256" t="s">
        <v>138</v>
      </c>
      <c r="B15" s="139" t="s">
        <v>312</v>
      </c>
      <c r="C15" s="100" t="s">
        <v>335</v>
      </c>
      <c r="D15" s="100">
        <v>2025</v>
      </c>
      <c r="E15" s="100">
        <v>2029</v>
      </c>
      <c r="F15" s="96">
        <f t="shared" si="3"/>
        <v>19.695286666666668</v>
      </c>
      <c r="G15" s="219">
        <f>M15+S15</f>
        <v>19.695286666666668</v>
      </c>
      <c r="H15" s="219">
        <f>0.4198+0.44011</f>
        <v>0.85990999999999995</v>
      </c>
      <c r="I15" s="219">
        <f>4.2736+4.56157</f>
        <v>8.8351699999999997</v>
      </c>
      <c r="J15" s="219">
        <f>6.81452+3.16162</f>
        <v>9.9761400000000009</v>
      </c>
      <c r="K15" s="219">
        <v>0</v>
      </c>
      <c r="L15" s="219"/>
      <c r="M15" s="219"/>
      <c r="N15" s="219">
        <f>'1'!N15/1.2</f>
        <v>0</v>
      </c>
      <c r="O15" s="219">
        <f>'1'!S15/1.2</f>
        <v>0</v>
      </c>
      <c r="P15" s="219">
        <f>'1'!X15/1.2</f>
        <v>0</v>
      </c>
      <c r="Q15" s="219">
        <f>'1'!AA15/1.2</f>
        <v>8.1869450000000015</v>
      </c>
      <c r="R15" s="219">
        <f>'1'!AD15/1.2</f>
        <v>11.508341666666666</v>
      </c>
      <c r="S15" s="220">
        <f>N15+O15+P15+Q15+R15</f>
        <v>19.695286666666668</v>
      </c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</row>
    <row r="16" spans="1:52" s="19" customFormat="1" ht="39.75" customHeight="1" x14ac:dyDescent="0.25">
      <c r="A16" s="256" t="s">
        <v>161</v>
      </c>
      <c r="B16" s="139" t="s">
        <v>240</v>
      </c>
      <c r="C16" s="100"/>
      <c r="D16" s="100">
        <v>2025</v>
      </c>
      <c r="E16" s="100">
        <v>2029</v>
      </c>
      <c r="F16" s="96">
        <f>S16</f>
        <v>24.307302500000002</v>
      </c>
      <c r="G16" s="219">
        <f t="shared" ref="G16:G21" si="4">M16+S16</f>
        <v>24.307302500000002</v>
      </c>
      <c r="H16" s="219">
        <v>0</v>
      </c>
      <c r="I16" s="219">
        <v>0</v>
      </c>
      <c r="J16" s="219">
        <f>J17</f>
        <v>24.307302500000002</v>
      </c>
      <c r="K16" s="219">
        <v>0</v>
      </c>
      <c r="L16" s="219"/>
      <c r="M16" s="219"/>
      <c r="N16" s="219">
        <f>'1'!N16/1.2</f>
        <v>5.8764108333333338</v>
      </c>
      <c r="O16" s="219">
        <f>'1'!S16/1.2</f>
        <v>0</v>
      </c>
      <c r="P16" s="219">
        <f>'1'!X16/1.2</f>
        <v>12.284391666666668</v>
      </c>
      <c r="Q16" s="219">
        <f>'1'!AA16/1.2</f>
        <v>0</v>
      </c>
      <c r="R16" s="219">
        <f>'1'!AD16/1.2</f>
        <v>6.1465000000000005</v>
      </c>
      <c r="S16" s="220">
        <f t="shared" ref="S16" si="5">S17</f>
        <v>24.307302500000002</v>
      </c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</row>
    <row r="17" spans="1:47" s="19" customFormat="1" ht="45" customHeight="1" x14ac:dyDescent="0.25">
      <c r="A17" s="256" t="s">
        <v>316</v>
      </c>
      <c r="B17" s="139" t="s">
        <v>241</v>
      </c>
      <c r="C17" s="100" t="s">
        <v>337</v>
      </c>
      <c r="D17" s="100">
        <v>2025</v>
      </c>
      <c r="E17" s="100">
        <v>2029</v>
      </c>
      <c r="F17" s="96">
        <f>S17</f>
        <v>24.307302500000002</v>
      </c>
      <c r="G17" s="219">
        <f t="shared" si="4"/>
        <v>24.307302500000002</v>
      </c>
      <c r="H17" s="219">
        <v>0</v>
      </c>
      <c r="I17" s="219">
        <v>0</v>
      </c>
      <c r="J17" s="219">
        <f>G17</f>
        <v>24.307302500000002</v>
      </c>
      <c r="K17" s="219">
        <v>0</v>
      </c>
      <c r="L17" s="219"/>
      <c r="M17" s="219"/>
      <c r="N17" s="219">
        <f>'1'!N17/1.2</f>
        <v>5.8764108333333338</v>
      </c>
      <c r="O17" s="219">
        <f>'1'!S17/1.2</f>
        <v>0</v>
      </c>
      <c r="P17" s="219">
        <f>'1'!X17/1.2</f>
        <v>12.284391666666668</v>
      </c>
      <c r="Q17" s="219">
        <f>'1'!AA17/1.2</f>
        <v>0</v>
      </c>
      <c r="R17" s="219">
        <f>'1'!AD17/1.2</f>
        <v>6.1465000000000005</v>
      </c>
      <c r="S17" s="220">
        <f>N17+O17+P17+Q17+R17</f>
        <v>24.307302500000002</v>
      </c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</row>
    <row r="18" spans="1:47" s="19" customFormat="1" ht="51.75" customHeight="1" x14ac:dyDescent="0.25">
      <c r="A18" s="256" t="s">
        <v>330</v>
      </c>
      <c r="B18" s="139" t="s">
        <v>323</v>
      </c>
      <c r="C18" s="100" t="s">
        <v>336</v>
      </c>
      <c r="D18" s="100">
        <v>2025</v>
      </c>
      <c r="E18" s="100">
        <v>2029</v>
      </c>
      <c r="F18" s="96">
        <f>S18</f>
        <v>30.877515833333334</v>
      </c>
      <c r="G18" s="219">
        <f t="shared" ref="G18" si="6">M18+S18</f>
        <v>30.877515833333334</v>
      </c>
      <c r="H18" s="219">
        <v>0</v>
      </c>
      <c r="I18" s="219">
        <v>0</v>
      </c>
      <c r="J18" s="219">
        <f>G18</f>
        <v>30.877515833333334</v>
      </c>
      <c r="K18" s="219">
        <v>0</v>
      </c>
      <c r="L18" s="219"/>
      <c r="M18" s="219"/>
      <c r="N18" s="219">
        <f>'1'!N18/1.2</f>
        <v>0</v>
      </c>
      <c r="O18" s="219">
        <f>'1'!S18/1.2</f>
        <v>30.877515833333334</v>
      </c>
      <c r="P18" s="219">
        <f>'1'!X18/1.2</f>
        <v>0</v>
      </c>
      <c r="Q18" s="219">
        <f>'1'!AA18/1.2</f>
        <v>0</v>
      </c>
      <c r="R18" s="219">
        <f>'1'!AD18/1.2</f>
        <v>0</v>
      </c>
      <c r="S18" s="220">
        <f>N18+O18+P18+Q18+R18</f>
        <v>30.877515833333334</v>
      </c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</row>
    <row r="19" spans="1:47" s="19" customFormat="1" ht="53.25" customHeight="1" x14ac:dyDescent="0.25">
      <c r="A19" s="170" t="s">
        <v>255</v>
      </c>
      <c r="B19" s="85" t="s">
        <v>324</v>
      </c>
      <c r="C19" s="100" t="s">
        <v>338</v>
      </c>
      <c r="D19" s="100">
        <v>2025</v>
      </c>
      <c r="E19" s="100">
        <v>2029</v>
      </c>
      <c r="F19" s="281">
        <f>+F20+F22</f>
        <v>81.333233333333325</v>
      </c>
      <c r="G19" s="281">
        <f>+G20+G22</f>
        <v>81.333233333333325</v>
      </c>
      <c r="H19" s="281">
        <f>H20+H22</f>
        <v>2.36260512</v>
      </c>
      <c r="I19" s="281">
        <f>I20+I22</f>
        <v>24.535150680000005</v>
      </c>
      <c r="J19" s="281">
        <f>J20+J22</f>
        <v>54.435477533333327</v>
      </c>
      <c r="K19" s="281">
        <f t="shared" ref="K19" si="7">+K20+K22</f>
        <v>0</v>
      </c>
      <c r="L19" s="281"/>
      <c r="M19" s="281"/>
      <c r="N19" s="281">
        <f t="shared" ref="N19" si="8">+N20+N22</f>
        <v>1.9695149999999999</v>
      </c>
      <c r="O19" s="281">
        <f t="shared" ref="O19" si="9">+O20+O22</f>
        <v>68.035001666666659</v>
      </c>
      <c r="P19" s="281">
        <f t="shared" ref="P19" si="10">+P20+P22</f>
        <v>11.328716666666669</v>
      </c>
      <c r="Q19" s="281">
        <f t="shared" ref="Q19" si="11">+Q20+Q22</f>
        <v>0</v>
      </c>
      <c r="R19" s="281">
        <f t="shared" ref="R19" si="12">+R20+R22</f>
        <v>0</v>
      </c>
      <c r="S19" s="281">
        <f t="shared" ref="S19" si="13">+S20+S22</f>
        <v>81.333233333333325</v>
      </c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</row>
    <row r="20" spans="1:47" s="19" customFormat="1" ht="31.5" x14ac:dyDescent="0.25">
      <c r="A20" s="256" t="s">
        <v>140</v>
      </c>
      <c r="B20" s="268" t="s">
        <v>325</v>
      </c>
      <c r="C20" s="100"/>
      <c r="D20" s="100">
        <v>2025</v>
      </c>
      <c r="E20" s="100">
        <v>2029</v>
      </c>
      <c r="F20" s="99">
        <f>S20</f>
        <v>28.555547333333333</v>
      </c>
      <c r="G20" s="279">
        <f>M20+S20</f>
        <v>28.555547333333333</v>
      </c>
      <c r="H20" s="279">
        <f>H21</f>
        <v>0.50891280000000005</v>
      </c>
      <c r="I20" s="279">
        <f t="shared" ref="I20:K20" si="14">I21</f>
        <v>0</v>
      </c>
      <c r="J20" s="279">
        <f t="shared" si="14"/>
        <v>28.046634533333332</v>
      </c>
      <c r="K20" s="279">
        <f t="shared" si="14"/>
        <v>0</v>
      </c>
      <c r="L20" s="279"/>
      <c r="M20" s="279"/>
      <c r="N20" s="279">
        <f>N21</f>
        <v>0.42409400000000008</v>
      </c>
      <c r="O20" s="279">
        <f>O21</f>
        <v>22.925853333333333</v>
      </c>
      <c r="P20" s="279">
        <f t="shared" ref="P20:S20" si="15">P21</f>
        <v>5.2056000000000004</v>
      </c>
      <c r="Q20" s="279">
        <f t="shared" si="15"/>
        <v>0</v>
      </c>
      <c r="R20" s="279">
        <f t="shared" si="15"/>
        <v>0</v>
      </c>
      <c r="S20" s="279">
        <f t="shared" si="15"/>
        <v>28.555547333333333</v>
      </c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</row>
    <row r="21" spans="1:47" s="19" customFormat="1" ht="33.75" customHeight="1" x14ac:dyDescent="0.25">
      <c r="A21" s="256" t="s">
        <v>285</v>
      </c>
      <c r="B21" s="139" t="s">
        <v>352</v>
      </c>
      <c r="C21" s="100"/>
      <c r="D21" s="100">
        <v>2025</v>
      </c>
      <c r="E21" s="100">
        <v>2029</v>
      </c>
      <c r="F21" s="96">
        <f t="shared" si="3"/>
        <v>28.555547333333333</v>
      </c>
      <c r="G21" s="219">
        <f t="shared" si="4"/>
        <v>28.555547333333333</v>
      </c>
      <c r="H21" s="219">
        <v>0.50891280000000005</v>
      </c>
      <c r="I21" s="219">
        <v>0</v>
      </c>
      <c r="J21" s="219">
        <f>G21-H21</f>
        <v>28.046634533333332</v>
      </c>
      <c r="K21" s="219">
        <v>0</v>
      </c>
      <c r="L21" s="219"/>
      <c r="M21" s="219"/>
      <c r="N21" s="219">
        <f>'1'!N21/1.2</f>
        <v>0.42409400000000008</v>
      </c>
      <c r="O21" s="219">
        <f>'1'!S21/1.2</f>
        <v>22.925853333333333</v>
      </c>
      <c r="P21" s="219">
        <f>'1'!X21/1.2</f>
        <v>5.2056000000000004</v>
      </c>
      <c r="Q21" s="219">
        <f>'1'!AA21/1.2</f>
        <v>0</v>
      </c>
      <c r="R21" s="219">
        <f>'1'!AD21/1.2</f>
        <v>0</v>
      </c>
      <c r="S21" s="220">
        <f>N21+O21+P21+Q21+R21</f>
        <v>28.555547333333333</v>
      </c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</row>
    <row r="22" spans="1:47" s="19" customFormat="1" ht="31.5" customHeight="1" x14ac:dyDescent="0.25">
      <c r="A22" s="256" t="s">
        <v>141</v>
      </c>
      <c r="B22" s="268" t="s">
        <v>326</v>
      </c>
      <c r="C22" s="100"/>
      <c r="D22" s="100">
        <v>2025</v>
      </c>
      <c r="E22" s="100">
        <v>2029</v>
      </c>
      <c r="F22" s="99">
        <f>S22</f>
        <v>52.777685999999996</v>
      </c>
      <c r="G22" s="279">
        <f>M22+S22</f>
        <v>52.777685999999996</v>
      </c>
      <c r="H22" s="279">
        <f>H23+H24+H25</f>
        <v>1.8536923199999999</v>
      </c>
      <c r="I22" s="279">
        <f>I23+I24+I25</f>
        <v>24.535150680000005</v>
      </c>
      <c r="J22" s="279">
        <f>J23+J24+J25</f>
        <v>26.388842999999998</v>
      </c>
      <c r="K22" s="279">
        <f>K23+K24+K25</f>
        <v>0</v>
      </c>
      <c r="L22" s="279"/>
      <c r="M22" s="279"/>
      <c r="N22" s="279">
        <f>N23+N24+N25</f>
        <v>1.5454209999999999</v>
      </c>
      <c r="O22" s="279">
        <f>O23+O24+O25</f>
        <v>45.10914833333333</v>
      </c>
      <c r="P22" s="279">
        <f>P23+P24+P25</f>
        <v>6.1231166666666672</v>
      </c>
      <c r="Q22" s="279">
        <f t="shared" ref="Q22:S22" si="16">Q23+Q24+Q25</f>
        <v>0</v>
      </c>
      <c r="R22" s="279">
        <f t="shared" si="16"/>
        <v>0</v>
      </c>
      <c r="S22" s="280">
        <f t="shared" si="16"/>
        <v>52.777685999999996</v>
      </c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</row>
    <row r="23" spans="1:47" s="19" customFormat="1" ht="56.25" customHeight="1" x14ac:dyDescent="0.25">
      <c r="A23" s="256" t="s">
        <v>331</v>
      </c>
      <c r="B23" s="139" t="s">
        <v>327</v>
      </c>
      <c r="C23" s="100"/>
      <c r="D23" s="100">
        <v>2025</v>
      </c>
      <c r="E23" s="100">
        <v>2029</v>
      </c>
      <c r="F23" s="96">
        <f t="shared" ref="F23:F24" si="17">S23</f>
        <v>39.974091666666666</v>
      </c>
      <c r="G23" s="219">
        <f>M23+S23</f>
        <v>39.974091666666666</v>
      </c>
      <c r="H23" s="219">
        <v>1.3106987999999999</v>
      </c>
      <c r="I23" s="219">
        <f>G23-H23-J23</f>
        <v>18.676347033333336</v>
      </c>
      <c r="J23" s="219">
        <f>G23*0.5</f>
        <v>19.987045833333333</v>
      </c>
      <c r="K23" s="219">
        <v>0</v>
      </c>
      <c r="L23" s="219"/>
      <c r="M23" s="219"/>
      <c r="N23" s="219">
        <f>'1'!N23/1.2</f>
        <v>1.092249</v>
      </c>
      <c r="O23" s="219">
        <f>'1'!S23/1.2</f>
        <v>38.881842666666664</v>
      </c>
      <c r="P23" s="219">
        <f>'1'!X23/1.2</f>
        <v>0</v>
      </c>
      <c r="Q23" s="219">
        <f>'1'!AA23/1.2</f>
        <v>0</v>
      </c>
      <c r="R23" s="219">
        <f>'1'!AD23/1.2</f>
        <v>0</v>
      </c>
      <c r="S23" s="220">
        <f>N23+O23+P23+Q23+R23</f>
        <v>39.974091666666666</v>
      </c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</row>
    <row r="24" spans="1:47" s="19" customFormat="1" ht="71.25" customHeight="1" x14ac:dyDescent="0.25">
      <c r="A24" s="256" t="s">
        <v>332</v>
      </c>
      <c r="B24" s="139" t="s">
        <v>328</v>
      </c>
      <c r="C24" s="100"/>
      <c r="D24" s="100">
        <v>2025</v>
      </c>
      <c r="E24" s="100">
        <v>2029</v>
      </c>
      <c r="F24" s="96">
        <f t="shared" si="17"/>
        <v>6.4538916666666664</v>
      </c>
      <c r="G24" s="219">
        <f t="shared" ref="G24:G25" si="18">M24+S24</f>
        <v>6.4538916666666664</v>
      </c>
      <c r="H24" s="219">
        <v>0.27190320000000001</v>
      </c>
      <c r="I24" s="219">
        <f t="shared" ref="I24:I25" si="19">G24-H24-J24</f>
        <v>2.9550426333333335</v>
      </c>
      <c r="J24" s="219">
        <f t="shared" ref="J24" si="20">G24*0.5</f>
        <v>3.2269458333333332</v>
      </c>
      <c r="K24" s="219">
        <v>0</v>
      </c>
      <c r="L24" s="219"/>
      <c r="M24" s="219"/>
      <c r="N24" s="219">
        <f>'1'!N24/1.2</f>
        <v>0.22658600000000001</v>
      </c>
      <c r="O24" s="219">
        <f>'1'!S24/1.2</f>
        <v>6.2273056666666662</v>
      </c>
      <c r="P24" s="219">
        <f>'1'!X24/1.2</f>
        <v>0</v>
      </c>
      <c r="Q24" s="219">
        <f>'1'!AA24/1.2</f>
        <v>0</v>
      </c>
      <c r="R24" s="219">
        <f>'1'!AD24/1.2</f>
        <v>0</v>
      </c>
      <c r="S24" s="220">
        <f>N24+O24+P24+Q24+R24</f>
        <v>6.4538916666666664</v>
      </c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</row>
    <row r="25" spans="1:47" s="19" customFormat="1" ht="71.25" customHeight="1" thickBot="1" x14ac:dyDescent="0.3">
      <c r="A25" s="248" t="s">
        <v>333</v>
      </c>
      <c r="B25" s="195" t="s">
        <v>329</v>
      </c>
      <c r="C25" s="243"/>
      <c r="D25" s="117">
        <v>2025</v>
      </c>
      <c r="E25" s="117">
        <v>2029</v>
      </c>
      <c r="F25" s="275">
        <f t="shared" ref="F25" si="21">S25</f>
        <v>6.3497026666666674</v>
      </c>
      <c r="G25" s="276">
        <f t="shared" si="18"/>
        <v>6.3497026666666674</v>
      </c>
      <c r="H25" s="276">
        <v>0.27109032</v>
      </c>
      <c r="I25" s="276">
        <f t="shared" si="19"/>
        <v>2.9037610133333338</v>
      </c>
      <c r="J25" s="276">
        <f>G25*0.5</f>
        <v>3.1748513333333337</v>
      </c>
      <c r="K25" s="276">
        <v>0</v>
      </c>
      <c r="L25" s="276"/>
      <c r="M25" s="276"/>
      <c r="N25" s="276">
        <f>'1'!N25/1.2</f>
        <v>0.22658600000000001</v>
      </c>
      <c r="O25" s="276">
        <f>'1'!S25/1.2</f>
        <v>0</v>
      </c>
      <c r="P25" s="276">
        <f>'1'!X25/1.2</f>
        <v>6.1231166666666672</v>
      </c>
      <c r="Q25" s="276">
        <f>'1'!AA25/1.2</f>
        <v>0</v>
      </c>
      <c r="R25" s="276">
        <f>'1'!AD25/1.2</f>
        <v>0</v>
      </c>
      <c r="S25" s="277">
        <f>N25+O25+P25+Q25+R25</f>
        <v>6.3497026666666674</v>
      </c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</row>
    <row r="26" spans="1:47" s="19" customFormat="1" x14ac:dyDescent="0.25">
      <c r="A26" s="73"/>
      <c r="B26" s="33"/>
      <c r="C26" s="156"/>
      <c r="D26" s="3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</row>
    <row r="27" spans="1:47" s="19" customFormat="1" ht="21" customHeight="1" x14ac:dyDescent="0.25">
      <c r="A27" s="373" t="s">
        <v>214</v>
      </c>
      <c r="B27" s="373"/>
      <c r="C27" s="373"/>
      <c r="D27" s="373"/>
      <c r="E27" s="373"/>
      <c r="F27" s="373"/>
      <c r="G27" s="373"/>
      <c r="H27" s="373"/>
      <c r="I27" s="373"/>
      <c r="J27" s="373"/>
      <c r="K27" s="373"/>
      <c r="L27" s="373"/>
      <c r="M27" s="373"/>
      <c r="N27" s="373"/>
      <c r="O27" s="373"/>
      <c r="P27" s="373"/>
      <c r="Q27" s="373"/>
      <c r="R27" s="373"/>
      <c r="S27" s="373"/>
      <c r="T27" s="73"/>
      <c r="U27" s="73"/>
      <c r="V27" s="73"/>
    </row>
    <row r="28" spans="1:47" s="19" customFormat="1" ht="18.75" customHeight="1" x14ac:dyDescent="0.25">
      <c r="A28" s="374" t="s">
        <v>212</v>
      </c>
      <c r="B28" s="374"/>
      <c r="C28" s="374"/>
      <c r="D28" s="374"/>
      <c r="E28" s="374"/>
      <c r="F28" s="374"/>
      <c r="G28" s="374"/>
      <c r="H28" s="374"/>
      <c r="I28" s="374"/>
      <c r="J28" s="374"/>
      <c r="K28" s="374"/>
      <c r="L28" s="374"/>
      <c r="M28" s="374"/>
      <c r="N28" s="374"/>
      <c r="O28" s="374"/>
      <c r="P28" s="374"/>
      <c r="Q28" s="374"/>
      <c r="R28" s="374"/>
      <c r="S28" s="374"/>
      <c r="T28" s="73"/>
      <c r="U28" s="73"/>
      <c r="V28" s="73"/>
    </row>
    <row r="30" spans="1:47" x14ac:dyDescent="0.25">
      <c r="A30" s="92"/>
      <c r="B30" s="93"/>
      <c r="C30" s="93"/>
      <c r="D30" s="93"/>
      <c r="E30" s="93"/>
      <c r="F30" s="93"/>
      <c r="G30" s="93"/>
      <c r="H30" s="92"/>
      <c r="I30" s="94"/>
      <c r="J30" s="94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</row>
    <row r="31" spans="1:47" x14ac:dyDescent="0.25">
      <c r="A31" s="92"/>
      <c r="B31" s="93"/>
      <c r="C31" s="93"/>
      <c r="D31" s="93"/>
      <c r="E31" s="93"/>
      <c r="F31" s="93"/>
      <c r="G31" s="93"/>
      <c r="H31" s="92"/>
      <c r="I31" s="94"/>
      <c r="J31" s="94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</row>
    <row r="32" spans="1:47" x14ac:dyDescent="0.25">
      <c r="A32" s="92"/>
      <c r="B32" s="93" t="s">
        <v>361</v>
      </c>
      <c r="C32" s="93"/>
      <c r="D32" s="93"/>
      <c r="E32" s="93"/>
      <c r="F32" s="93"/>
      <c r="G32" s="93" t="s">
        <v>362</v>
      </c>
      <c r="H32" s="92"/>
      <c r="I32" s="94"/>
      <c r="J32" s="94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</row>
    <row r="33" spans="1:36" x14ac:dyDescent="0.25">
      <c r="A33" s="92"/>
      <c r="B33" s="93"/>
      <c r="C33" s="93"/>
      <c r="D33" s="93"/>
      <c r="E33" s="93"/>
      <c r="F33" s="93"/>
      <c r="G33" s="93"/>
      <c r="H33" s="92"/>
      <c r="I33" s="94"/>
      <c r="J33" s="94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</row>
    <row r="34" spans="1:36" x14ac:dyDescent="0.25">
      <c r="A34" s="92"/>
      <c r="B34" s="93"/>
      <c r="C34" s="93"/>
      <c r="D34" s="93"/>
      <c r="E34" s="93"/>
      <c r="F34" s="93"/>
      <c r="G34" s="93"/>
      <c r="H34" s="92"/>
      <c r="I34" s="94"/>
      <c r="J34" s="94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</row>
    <row r="35" spans="1:36" x14ac:dyDescent="0.25">
      <c r="A35" s="92"/>
      <c r="B35" s="92"/>
      <c r="C35" s="92"/>
      <c r="D35" s="92"/>
      <c r="E35" s="92"/>
      <c r="F35" s="92"/>
      <c r="G35" s="92"/>
      <c r="H35" s="92"/>
      <c r="I35" s="94"/>
      <c r="J35" s="94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</row>
    <row r="36" spans="1:36" x14ac:dyDescent="0.25">
      <c r="A36" s="92"/>
      <c r="B36" s="333" t="s">
        <v>357</v>
      </c>
      <c r="C36" s="333"/>
      <c r="D36" s="333"/>
      <c r="E36" s="333"/>
      <c r="F36" s="92"/>
      <c r="G36" s="92"/>
      <c r="H36" s="92"/>
      <c r="I36" s="94"/>
      <c r="J36" s="94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</row>
  </sheetData>
  <sheetProtection password="C411" sheet="1" formatCells="0" formatColumns="0" formatRows="0" insertColumns="0" insertRows="0" insertHyperlinks="0" deleteColumns="0" deleteRows="0" sort="0" autoFilter="0" pivotTables="0"/>
  <mergeCells count="21">
    <mergeCell ref="A3:S3"/>
    <mergeCell ref="A4:P4"/>
    <mergeCell ref="A6:S6"/>
    <mergeCell ref="A7:S7"/>
    <mergeCell ref="F8:F9"/>
    <mergeCell ref="G8:K8"/>
    <mergeCell ref="L8:M8"/>
    <mergeCell ref="N8:S8"/>
    <mergeCell ref="G9:K9"/>
    <mergeCell ref="L9:M9"/>
    <mergeCell ref="S9:S10"/>
    <mergeCell ref="A8:A10"/>
    <mergeCell ref="B8:B10"/>
    <mergeCell ref="C8:C10"/>
    <mergeCell ref="Q4:S4"/>
    <mergeCell ref="P5:S5"/>
    <mergeCell ref="B36:E36"/>
    <mergeCell ref="D8:D10"/>
    <mergeCell ref="E8:E9"/>
    <mergeCell ref="A27:S27"/>
    <mergeCell ref="A28:S28"/>
  </mergeCells>
  <pageMargins left="0.7" right="0.7" top="0.75" bottom="0.75" header="0.3" footer="0.3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  <pageSetUpPr fitToPage="1"/>
  </sheetPr>
  <dimension ref="A1:AJ38"/>
  <sheetViews>
    <sheetView view="pageBreakPreview" zoomScale="80" zoomScaleNormal="70" zoomScaleSheetLayoutView="80" workbookViewId="0">
      <pane ySplit="1" topLeftCell="A12" activePane="bottomLeft" state="frozen"/>
      <selection pane="bottomLeft" activeCell="I19" sqref="I19"/>
    </sheetView>
  </sheetViews>
  <sheetFormatPr defaultColWidth="9" defaultRowHeight="12" x14ac:dyDescent="0.2"/>
  <cols>
    <col min="1" max="1" width="9.75" style="6" customWidth="1"/>
    <col min="2" max="2" width="25.75" style="6" customWidth="1"/>
    <col min="3" max="3" width="13" style="6" customWidth="1"/>
    <col min="4" max="4" width="16" style="6" customWidth="1"/>
    <col min="5" max="5" width="14.75" style="6" customWidth="1"/>
    <col min="6" max="6" width="11.375" style="6" customWidth="1"/>
    <col min="7" max="7" width="11" style="6" customWidth="1"/>
    <col min="8" max="8" width="8.125" style="6" hidden="1" customWidth="1"/>
    <col min="9" max="9" width="10.75" style="129" customWidth="1"/>
    <col min="10" max="10" width="15.125" style="6" customWidth="1"/>
    <col min="11" max="11" width="18.875" style="6" customWidth="1"/>
    <col min="12" max="12" width="17.125" style="6" customWidth="1"/>
    <col min="13" max="13" width="12.875" style="6" customWidth="1"/>
    <col min="14" max="14" width="10.375" style="6" customWidth="1"/>
    <col min="15" max="16384" width="9" style="6"/>
  </cols>
  <sheetData>
    <row r="1" spans="1:27" x14ac:dyDescent="0.2">
      <c r="M1" s="6" t="s">
        <v>286</v>
      </c>
    </row>
    <row r="2" spans="1:27" ht="8.25" customHeight="1" x14ac:dyDescent="0.2">
      <c r="F2" s="12"/>
      <c r="G2" s="261"/>
      <c r="H2" s="128"/>
      <c r="K2" s="409"/>
      <c r="L2" s="409"/>
      <c r="M2" s="409"/>
    </row>
    <row r="3" spans="1:27" x14ac:dyDescent="0.2">
      <c r="F3" s="10"/>
      <c r="G3" s="10"/>
      <c r="H3" s="10"/>
    </row>
    <row r="4" spans="1:27" ht="18.75" x14ac:dyDescent="0.2">
      <c r="A4" s="410" t="s">
        <v>123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</row>
    <row r="5" spans="1:27" ht="18.75" x14ac:dyDescent="0.2">
      <c r="A5" s="410" t="s">
        <v>284</v>
      </c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</row>
    <row r="6" spans="1:27" ht="18.75" x14ac:dyDescent="0.3">
      <c r="A6" s="411" t="s">
        <v>353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</row>
    <row r="7" spans="1:27" ht="15.75" customHeight="1" x14ac:dyDescent="0.3">
      <c r="A7" s="53"/>
      <c r="M7" s="392" t="s">
        <v>273</v>
      </c>
      <c r="N7" s="392"/>
    </row>
    <row r="8" spans="1:27" ht="21.75" customHeight="1" x14ac:dyDescent="0.2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393" t="s">
        <v>311</v>
      </c>
      <c r="M8" s="393"/>
      <c r="N8" s="393"/>
    </row>
    <row r="9" spans="1:27" ht="15.75" customHeight="1" x14ac:dyDescent="0.2">
      <c r="A9" s="394" t="s">
        <v>313</v>
      </c>
      <c r="B9" s="394"/>
      <c r="C9" s="394"/>
      <c r="D9" s="394"/>
      <c r="E9" s="394"/>
      <c r="F9" s="394"/>
      <c r="G9" s="394"/>
      <c r="H9" s="394"/>
      <c r="I9" s="394"/>
      <c r="J9" s="394"/>
      <c r="K9" s="394"/>
      <c r="L9" s="394"/>
      <c r="M9" s="394"/>
      <c r="N9" s="394"/>
    </row>
    <row r="10" spans="1:27" s="10" customFormat="1" ht="15.75" customHeight="1" thickBot="1" x14ac:dyDescent="0.35">
      <c r="A10" s="405"/>
      <c r="B10" s="405"/>
      <c r="C10" s="405"/>
      <c r="D10" s="405"/>
      <c r="E10" s="405"/>
      <c r="F10" s="405"/>
      <c r="G10" s="405"/>
      <c r="H10" s="405"/>
      <c r="I10" s="405"/>
      <c r="J10" s="405"/>
      <c r="K10" s="405"/>
      <c r="L10" s="405"/>
      <c r="M10" s="405"/>
      <c r="N10" s="405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s="7" customFormat="1" ht="33.75" customHeight="1" x14ac:dyDescent="0.25">
      <c r="A11" s="399" t="s">
        <v>55</v>
      </c>
      <c r="B11" s="395" t="s">
        <v>19</v>
      </c>
      <c r="C11" s="395" t="s">
        <v>1</v>
      </c>
      <c r="D11" s="395" t="s">
        <v>126</v>
      </c>
      <c r="E11" s="395"/>
      <c r="F11" s="395"/>
      <c r="G11" s="395"/>
      <c r="H11" s="395"/>
      <c r="I11" s="395"/>
      <c r="J11" s="395"/>
      <c r="K11" s="395"/>
      <c r="L11" s="395"/>
      <c r="M11" s="395"/>
      <c r="N11" s="396"/>
    </row>
    <row r="12" spans="1:27" ht="176.25" customHeight="1" x14ac:dyDescent="0.2">
      <c r="A12" s="400"/>
      <c r="B12" s="397"/>
      <c r="C12" s="397"/>
      <c r="D12" s="397" t="s">
        <v>29</v>
      </c>
      <c r="E12" s="397"/>
      <c r="F12" s="406" t="s">
        <v>30</v>
      </c>
      <c r="G12" s="407"/>
      <c r="H12" s="407"/>
      <c r="I12" s="408"/>
      <c r="J12" s="262" t="s">
        <v>26</v>
      </c>
      <c r="K12" s="262" t="s">
        <v>20</v>
      </c>
      <c r="L12" s="264" t="s">
        <v>24</v>
      </c>
      <c r="M12" s="397" t="s">
        <v>25</v>
      </c>
      <c r="N12" s="402"/>
    </row>
    <row r="13" spans="1:27" s="8" customFormat="1" ht="197.25" customHeight="1" thickBot="1" x14ac:dyDescent="0.25">
      <c r="A13" s="400"/>
      <c r="B13" s="397"/>
      <c r="C13" s="397"/>
      <c r="D13" s="263" t="s">
        <v>281</v>
      </c>
      <c r="E13" s="259" t="s">
        <v>282</v>
      </c>
      <c r="F13" s="259" t="s">
        <v>277</v>
      </c>
      <c r="G13" s="403" t="s">
        <v>276</v>
      </c>
      <c r="H13" s="403"/>
      <c r="I13" s="259" t="s">
        <v>283</v>
      </c>
      <c r="J13" s="259" t="s">
        <v>275</v>
      </c>
      <c r="K13" s="259" t="s">
        <v>278</v>
      </c>
      <c r="L13" s="259" t="s">
        <v>279</v>
      </c>
      <c r="M13" s="403" t="s">
        <v>280</v>
      </c>
      <c r="N13" s="404"/>
    </row>
    <row r="14" spans="1:27" ht="82.5" hidden="1" customHeight="1" thickBot="1" x14ac:dyDescent="0.25">
      <c r="A14" s="401"/>
      <c r="B14" s="398"/>
      <c r="C14" s="398"/>
      <c r="D14" s="287" t="s">
        <v>118</v>
      </c>
      <c r="E14" s="287" t="s">
        <v>118</v>
      </c>
      <c r="F14" s="287" t="s">
        <v>118</v>
      </c>
      <c r="G14" s="287" t="s">
        <v>118</v>
      </c>
      <c r="H14" s="287" t="s">
        <v>54</v>
      </c>
      <c r="I14" s="287"/>
      <c r="J14" s="287" t="s">
        <v>118</v>
      </c>
      <c r="K14" s="287" t="s">
        <v>118</v>
      </c>
      <c r="L14" s="287" t="s">
        <v>118</v>
      </c>
      <c r="M14" s="287" t="s">
        <v>118</v>
      </c>
      <c r="N14" s="288" t="s">
        <v>54</v>
      </c>
    </row>
    <row r="15" spans="1:27" s="9" customFormat="1" ht="16.5" thickBot="1" x14ac:dyDescent="0.3">
      <c r="A15" s="289">
        <v>1</v>
      </c>
      <c r="B15" s="290">
        <v>2</v>
      </c>
      <c r="C15" s="291">
        <v>3</v>
      </c>
      <c r="D15" s="292" t="s">
        <v>37</v>
      </c>
      <c r="E15" s="292" t="s">
        <v>44</v>
      </c>
      <c r="F15" s="292" t="s">
        <v>34</v>
      </c>
      <c r="G15" s="292" t="s">
        <v>35</v>
      </c>
      <c r="H15" s="292" t="s">
        <v>45</v>
      </c>
      <c r="I15" s="292" t="s">
        <v>354</v>
      </c>
      <c r="J15" s="292" t="s">
        <v>36</v>
      </c>
      <c r="K15" s="292" t="s">
        <v>46</v>
      </c>
      <c r="L15" s="292" t="s">
        <v>47</v>
      </c>
      <c r="M15" s="292" t="s">
        <v>355</v>
      </c>
      <c r="N15" s="293" t="s">
        <v>53</v>
      </c>
    </row>
    <row r="16" spans="1:27" s="58" customFormat="1" ht="19.5" customHeight="1" x14ac:dyDescent="0.25">
      <c r="A16" s="221"/>
      <c r="B16" s="251" t="s">
        <v>238</v>
      </c>
      <c r="C16" s="222"/>
      <c r="D16" s="284"/>
      <c r="E16" s="284"/>
      <c r="F16" s="284"/>
      <c r="G16" s="285"/>
      <c r="H16" s="285"/>
      <c r="I16" s="294">
        <f>I18</f>
        <v>629</v>
      </c>
      <c r="J16" s="285"/>
      <c r="K16" s="285"/>
      <c r="L16" s="285">
        <f>L17</f>
        <v>45.826013000000003</v>
      </c>
      <c r="M16" s="285"/>
      <c r="N16" s="286"/>
    </row>
    <row r="17" spans="1:26" s="58" customFormat="1" ht="63" x14ac:dyDescent="0.25">
      <c r="A17" s="256">
        <v>1</v>
      </c>
      <c r="B17" s="81" t="s">
        <v>239</v>
      </c>
      <c r="C17" s="100"/>
      <c r="D17" s="131"/>
      <c r="E17" s="131"/>
      <c r="F17" s="131"/>
      <c r="G17" s="223"/>
      <c r="H17" s="223">
        <f t="shared" ref="H17" si="0">H18+H19</f>
        <v>0</v>
      </c>
      <c r="I17" s="295">
        <f>I18</f>
        <v>629</v>
      </c>
      <c r="J17" s="223"/>
      <c r="K17" s="223"/>
      <c r="L17" s="223">
        <f>L20+L18+L19+L22</f>
        <v>45.826013000000003</v>
      </c>
      <c r="M17" s="223"/>
      <c r="N17" s="157"/>
    </row>
    <row r="18" spans="1:26" s="58" customFormat="1" ht="47.25" customHeight="1" x14ac:dyDescent="0.25">
      <c r="A18" s="256" t="s">
        <v>133</v>
      </c>
      <c r="B18" s="139" t="s">
        <v>306</v>
      </c>
      <c r="C18" s="100" t="s">
        <v>334</v>
      </c>
      <c r="D18" s="131"/>
      <c r="E18" s="131"/>
      <c r="F18" s="131"/>
      <c r="G18" s="223"/>
      <c r="H18" s="223"/>
      <c r="I18" s="295">
        <v>629</v>
      </c>
      <c r="J18" s="223"/>
      <c r="K18" s="223"/>
      <c r="L18" s="223">
        <f>'1'!N14</f>
        <v>38.774320000000003</v>
      </c>
      <c r="M18" s="223"/>
      <c r="N18" s="158"/>
    </row>
    <row r="19" spans="1:26" s="58" customFormat="1" ht="44.25" customHeight="1" x14ac:dyDescent="0.25">
      <c r="A19" s="256" t="s">
        <v>138</v>
      </c>
      <c r="B19" s="139" t="s">
        <v>312</v>
      </c>
      <c r="C19" s="100" t="s">
        <v>335</v>
      </c>
      <c r="D19" s="131"/>
      <c r="E19" s="131"/>
      <c r="F19" s="131"/>
      <c r="G19" s="223"/>
      <c r="H19" s="223"/>
      <c r="I19" s="295"/>
      <c r="J19" s="223"/>
      <c r="K19" s="223"/>
      <c r="L19" s="223">
        <f>'1'!N15</f>
        <v>0</v>
      </c>
      <c r="M19" s="223"/>
      <c r="N19" s="158"/>
    </row>
    <row r="20" spans="1:26" s="136" customFormat="1" ht="31.5" x14ac:dyDescent="0.25">
      <c r="A20" s="256" t="s">
        <v>161</v>
      </c>
      <c r="B20" s="139" t="s">
        <v>240</v>
      </c>
      <c r="C20" s="100"/>
      <c r="D20" s="131"/>
      <c r="E20" s="131"/>
      <c r="F20" s="131"/>
      <c r="G20" s="223"/>
      <c r="H20" s="223"/>
      <c r="I20" s="295"/>
      <c r="J20" s="223"/>
      <c r="K20" s="223"/>
      <c r="L20" s="223">
        <f>L21</f>
        <v>7.0516930000000002</v>
      </c>
      <c r="M20" s="223"/>
      <c r="N20" s="158"/>
    </row>
    <row r="21" spans="1:26" s="136" customFormat="1" ht="30" customHeight="1" x14ac:dyDescent="0.25">
      <c r="A21" s="256" t="s">
        <v>316</v>
      </c>
      <c r="B21" s="139" t="s">
        <v>241</v>
      </c>
      <c r="C21" s="100" t="s">
        <v>337</v>
      </c>
      <c r="D21" s="131"/>
      <c r="E21" s="131"/>
      <c r="F21" s="131"/>
      <c r="G21" s="223"/>
      <c r="H21" s="223"/>
      <c r="I21" s="295"/>
      <c r="J21" s="223"/>
      <c r="K21" s="223"/>
      <c r="L21" s="223">
        <f>'1'!K17</f>
        <v>7.0516930000000002</v>
      </c>
      <c r="M21" s="223"/>
      <c r="N21" s="158"/>
    </row>
    <row r="22" spans="1:26" s="136" customFormat="1" ht="54" customHeight="1" x14ac:dyDescent="0.25">
      <c r="A22" s="256" t="s">
        <v>330</v>
      </c>
      <c r="B22" s="139" t="s">
        <v>323</v>
      </c>
      <c r="C22" s="100" t="s">
        <v>336</v>
      </c>
      <c r="D22" s="131"/>
      <c r="E22" s="131"/>
      <c r="F22" s="131"/>
      <c r="G22" s="223"/>
      <c r="H22" s="223"/>
      <c r="I22" s="295"/>
      <c r="J22" s="223"/>
      <c r="K22" s="223"/>
      <c r="L22" s="223">
        <f>'1'!K18</f>
        <v>0</v>
      </c>
      <c r="M22" s="223"/>
      <c r="N22" s="158"/>
    </row>
    <row r="23" spans="1:26" s="58" customFormat="1" ht="48.75" customHeight="1" x14ac:dyDescent="0.25">
      <c r="A23" s="170" t="s">
        <v>255</v>
      </c>
      <c r="B23" s="85" t="s">
        <v>324</v>
      </c>
      <c r="C23" s="100" t="s">
        <v>338</v>
      </c>
      <c r="D23" s="193"/>
      <c r="E23" s="193"/>
      <c r="F23" s="193"/>
      <c r="G23" s="193"/>
      <c r="H23" s="193"/>
      <c r="I23" s="296"/>
      <c r="J23" s="193"/>
      <c r="K23" s="193"/>
      <c r="L23" s="193">
        <f>L24+L26</f>
        <v>2.3634180000000002</v>
      </c>
      <c r="M23" s="193"/>
      <c r="N23" s="194"/>
    </row>
    <row r="24" spans="1:26" s="58" customFormat="1" ht="31.5" x14ac:dyDescent="0.25">
      <c r="A24" s="256" t="s">
        <v>140</v>
      </c>
      <c r="B24" s="268" t="s">
        <v>325</v>
      </c>
      <c r="C24" s="100"/>
      <c r="D24" s="131"/>
      <c r="E24" s="131"/>
      <c r="F24" s="131"/>
      <c r="G24" s="131"/>
      <c r="H24" s="131"/>
      <c r="I24" s="297"/>
      <c r="J24" s="131"/>
      <c r="K24" s="131"/>
      <c r="L24" s="131">
        <f>L25</f>
        <v>0.50891280000000005</v>
      </c>
      <c r="M24" s="131"/>
      <c r="N24" s="158"/>
    </row>
    <row r="25" spans="1:26" s="58" customFormat="1" ht="37.5" customHeight="1" x14ac:dyDescent="0.25">
      <c r="A25" s="256" t="s">
        <v>285</v>
      </c>
      <c r="B25" s="139" t="s">
        <v>352</v>
      </c>
      <c r="C25" s="100"/>
      <c r="D25" s="131"/>
      <c r="E25" s="131"/>
      <c r="F25" s="131"/>
      <c r="G25" s="131"/>
      <c r="H25" s="131"/>
      <c r="I25" s="297"/>
      <c r="J25" s="131"/>
      <c r="K25" s="131"/>
      <c r="L25" s="131">
        <f>'1'!N21</f>
        <v>0.50891280000000005</v>
      </c>
      <c r="M25" s="131"/>
      <c r="N25" s="158"/>
    </row>
    <row r="26" spans="1:26" s="136" customFormat="1" ht="30" customHeight="1" x14ac:dyDescent="0.25">
      <c r="A26" s="256" t="s">
        <v>141</v>
      </c>
      <c r="B26" s="268" t="s">
        <v>326</v>
      </c>
      <c r="C26" s="100"/>
      <c r="D26" s="131"/>
      <c r="E26" s="131"/>
      <c r="F26" s="131"/>
      <c r="G26" s="223"/>
      <c r="H26" s="223"/>
      <c r="I26" s="295"/>
      <c r="J26" s="223"/>
      <c r="K26" s="223"/>
      <c r="L26" s="223">
        <f>L27+L28+L29</f>
        <v>1.8545052000000002</v>
      </c>
      <c r="M26" s="223"/>
      <c r="N26" s="158"/>
    </row>
    <row r="27" spans="1:26" s="136" customFormat="1" ht="51.75" customHeight="1" x14ac:dyDescent="0.25">
      <c r="A27" s="170" t="s">
        <v>331</v>
      </c>
      <c r="B27" s="79" t="s">
        <v>327</v>
      </c>
      <c r="C27" s="171"/>
      <c r="D27" s="193"/>
      <c r="E27" s="193"/>
      <c r="F27" s="193"/>
      <c r="G27" s="193"/>
      <c r="H27" s="193"/>
      <c r="I27" s="296"/>
      <c r="J27" s="193"/>
      <c r="K27" s="193"/>
      <c r="L27" s="193">
        <f>'1'!N23</f>
        <v>1.3106987999999999</v>
      </c>
      <c r="M27" s="193"/>
      <c r="N27" s="194"/>
    </row>
    <row r="28" spans="1:26" s="136" customFormat="1" ht="69" customHeight="1" x14ac:dyDescent="0.25">
      <c r="A28" s="256" t="s">
        <v>332</v>
      </c>
      <c r="B28" s="139" t="s">
        <v>328</v>
      </c>
      <c r="C28" s="100"/>
      <c r="D28" s="131"/>
      <c r="E28" s="131"/>
      <c r="F28" s="131"/>
      <c r="G28" s="131"/>
      <c r="H28" s="131"/>
      <c r="I28" s="297"/>
      <c r="J28" s="131"/>
      <c r="K28" s="131"/>
      <c r="L28" s="131">
        <f>'1'!N24</f>
        <v>0.27190320000000001</v>
      </c>
      <c r="M28" s="131"/>
      <c r="N28" s="158"/>
    </row>
    <row r="29" spans="1:26" s="136" customFormat="1" ht="69" customHeight="1" thickBot="1" x14ac:dyDescent="0.3">
      <c r="A29" s="248" t="s">
        <v>333</v>
      </c>
      <c r="B29" s="195" t="s">
        <v>329</v>
      </c>
      <c r="C29" s="243"/>
      <c r="D29" s="159"/>
      <c r="E29" s="159"/>
      <c r="F29" s="159"/>
      <c r="G29" s="226"/>
      <c r="H29" s="226"/>
      <c r="I29" s="298"/>
      <c r="J29" s="226"/>
      <c r="K29" s="226"/>
      <c r="L29" s="226">
        <f>'1'!N25</f>
        <v>0.27190320000000001</v>
      </c>
      <c r="M29" s="226"/>
      <c r="N29" s="160"/>
    </row>
    <row r="31" spans="1:26" s="41" customFormat="1" ht="17.25" customHeight="1" x14ac:dyDescent="0.2">
      <c r="A31" s="93"/>
      <c r="B31" s="93"/>
      <c r="C31" s="93"/>
      <c r="D31" s="93"/>
      <c r="E31" s="93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</row>
    <row r="32" spans="1:26" ht="15" customHeight="1" x14ac:dyDescent="0.2">
      <c r="A32" s="93"/>
      <c r="B32" s="93"/>
      <c r="C32" s="93"/>
      <c r="D32" s="93"/>
      <c r="E32" s="93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</row>
    <row r="33" spans="1:36" customFormat="1" ht="15.75" x14ac:dyDescent="0.25">
      <c r="A33" s="92"/>
      <c r="B33" s="93" t="s">
        <v>361</v>
      </c>
      <c r="C33" s="93"/>
      <c r="D33" s="93"/>
      <c r="E33" s="93"/>
      <c r="F33" s="93"/>
      <c r="G33" s="93" t="s">
        <v>362</v>
      </c>
      <c r="H33" s="92"/>
      <c r="I33" s="94"/>
      <c r="J33" s="94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</row>
    <row r="34" spans="1:36" ht="12.75" x14ac:dyDescent="0.2">
      <c r="A34" s="93"/>
      <c r="B34" s="93"/>
      <c r="C34" s="93"/>
      <c r="D34" s="93"/>
      <c r="E34" s="93"/>
    </row>
    <row r="35" spans="1:36" ht="17.25" customHeight="1" x14ac:dyDescent="0.2">
      <c r="A35" s="93"/>
      <c r="B35" s="93"/>
      <c r="C35" s="93"/>
      <c r="D35" s="93"/>
      <c r="E35" s="93"/>
    </row>
    <row r="36" spans="1:36" s="129" customFormat="1" ht="17.25" customHeight="1" x14ac:dyDescent="0.2">
      <c r="A36" s="93"/>
      <c r="B36" s="93"/>
      <c r="C36" s="93"/>
      <c r="D36" s="93"/>
      <c r="E36" s="93"/>
    </row>
    <row r="37" spans="1:36" ht="12.75" x14ac:dyDescent="0.2">
      <c r="A37" s="93"/>
      <c r="B37" s="93"/>
      <c r="C37" s="93"/>
      <c r="D37" s="93"/>
      <c r="E37" s="93"/>
    </row>
    <row r="38" spans="1:36" ht="12.75" x14ac:dyDescent="0.2">
      <c r="A38" s="333" t="s">
        <v>357</v>
      </c>
      <c r="B38" s="333"/>
      <c r="C38" s="333"/>
      <c r="D38" s="333"/>
      <c r="E38" s="92"/>
    </row>
  </sheetData>
  <sheetProtection password="C411" sheet="1" formatCells="0" formatColumns="0" formatRows="0" insertColumns="0" insertRows="0" insertHyperlinks="0" deleteColumns="0" deleteRows="0" sort="0" autoFilter="0" pivotTables="0"/>
  <mergeCells count="18">
    <mergeCell ref="K2:M2"/>
    <mergeCell ref="A5:N5"/>
    <mergeCell ref="A4:N4"/>
    <mergeCell ref="A6:N6"/>
    <mergeCell ref="G13:H13"/>
    <mergeCell ref="A38:D38"/>
    <mergeCell ref="M7:N7"/>
    <mergeCell ref="L8:N8"/>
    <mergeCell ref="A9:N9"/>
    <mergeCell ref="D11:N11"/>
    <mergeCell ref="B11:B14"/>
    <mergeCell ref="C11:C14"/>
    <mergeCell ref="A11:A14"/>
    <mergeCell ref="M12:N12"/>
    <mergeCell ref="M13:N13"/>
    <mergeCell ref="A10:N10"/>
    <mergeCell ref="D12:E12"/>
    <mergeCell ref="F12:I12"/>
  </mergeCells>
  <pageMargins left="0.25" right="0.25" top="0.75" bottom="0.75" header="0.3" footer="0.3"/>
  <pageSetup paperSize="8" fitToHeight="0" orientation="landscape" r:id="rId1"/>
  <headerFooter>
    <oddHeader>&amp;C&amp;P</oddHeader>
  </headerFooter>
  <rowBreaks count="2" manualBreakCount="2">
    <brk id="19" max="33" man="1"/>
    <brk id="27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J37"/>
  <sheetViews>
    <sheetView view="pageBreakPreview" topLeftCell="A19" zoomScale="90" zoomScaleNormal="60" zoomScaleSheetLayoutView="90" workbookViewId="0">
      <selection activeCell="N28" sqref="N28"/>
    </sheetView>
  </sheetViews>
  <sheetFormatPr defaultRowHeight="15.75" x14ac:dyDescent="0.25"/>
  <cols>
    <col min="2" max="2" width="28.375" customWidth="1"/>
    <col min="3" max="3" width="12.125" customWidth="1"/>
    <col min="4" max="5" width="12.625" customWidth="1"/>
    <col min="6" max="6" width="0" hidden="1" customWidth="1"/>
    <col min="7" max="9" width="11.25" customWidth="1"/>
    <col min="10" max="12" width="16.75" customWidth="1"/>
    <col min="13" max="13" width="11.625" customWidth="1"/>
    <col min="14" max="14" width="9" customWidth="1"/>
  </cols>
  <sheetData>
    <row r="1" spans="1:27" s="129" customFormat="1" ht="21" customHeight="1" x14ac:dyDescent="0.2">
      <c r="M1" s="129" t="s">
        <v>303</v>
      </c>
    </row>
    <row r="2" spans="1:27" s="129" customFormat="1" x14ac:dyDescent="0.2">
      <c r="G2" s="135"/>
      <c r="H2" s="261"/>
      <c r="K2" s="409"/>
      <c r="L2" s="409"/>
      <c r="M2" s="409"/>
    </row>
    <row r="3" spans="1:27" s="129" customFormat="1" ht="12" x14ac:dyDescent="0.2">
      <c r="G3" s="10"/>
      <c r="H3" s="10"/>
    </row>
    <row r="4" spans="1:27" s="129" customFormat="1" ht="18.75" x14ac:dyDescent="0.2">
      <c r="A4" s="410" t="s">
        <v>123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</row>
    <row r="5" spans="1:27" s="129" customFormat="1" ht="18.75" x14ac:dyDescent="0.2">
      <c r="A5" s="410" t="s">
        <v>284</v>
      </c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</row>
    <row r="6" spans="1:27" s="129" customFormat="1" ht="18.75" x14ac:dyDescent="0.3">
      <c r="A6" s="411" t="s">
        <v>356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</row>
    <row r="7" spans="1:27" s="129" customFormat="1" ht="15.75" customHeight="1" x14ac:dyDescent="0.3">
      <c r="A7" s="53"/>
      <c r="M7" s="392" t="s">
        <v>273</v>
      </c>
      <c r="N7" s="392"/>
    </row>
    <row r="8" spans="1:27" s="129" customFormat="1" ht="21.75" customHeight="1" x14ac:dyDescent="0.2">
      <c r="A8" s="130"/>
      <c r="B8" s="130"/>
      <c r="C8" s="130"/>
      <c r="D8" s="410" t="s">
        <v>300</v>
      </c>
      <c r="E8" s="410"/>
      <c r="F8" s="410"/>
      <c r="G8" s="410"/>
      <c r="H8" s="410"/>
      <c r="I8" s="410"/>
      <c r="J8" s="410"/>
      <c r="K8" s="130"/>
      <c r="L8" s="412" t="s">
        <v>311</v>
      </c>
      <c r="M8" s="412"/>
      <c r="N8" s="412"/>
    </row>
    <row r="9" spans="1:27" s="129" customFormat="1" ht="24.75" customHeight="1" x14ac:dyDescent="0.2">
      <c r="A9" s="16" t="s">
        <v>305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394" t="s">
        <v>307</v>
      </c>
      <c r="M9" s="394"/>
      <c r="N9" s="394"/>
    </row>
    <row r="10" spans="1:27" s="10" customFormat="1" ht="15.75" customHeight="1" thickBot="1" x14ac:dyDescent="0.35">
      <c r="A10" s="405"/>
      <c r="B10" s="405"/>
      <c r="C10" s="405"/>
      <c r="D10" s="405"/>
      <c r="E10" s="405"/>
      <c r="F10" s="405"/>
      <c r="G10" s="405"/>
      <c r="H10" s="405"/>
      <c r="I10" s="405"/>
      <c r="J10" s="405"/>
      <c r="K10" s="405"/>
      <c r="L10" s="405"/>
      <c r="M10" s="405"/>
      <c r="N10" s="405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s="7" customFormat="1" ht="33.75" customHeight="1" x14ac:dyDescent="0.25">
      <c r="A11" s="399" t="s">
        <v>55</v>
      </c>
      <c r="B11" s="395" t="s">
        <v>19</v>
      </c>
      <c r="C11" s="395" t="s">
        <v>1</v>
      </c>
      <c r="D11" s="395" t="s">
        <v>126</v>
      </c>
      <c r="E11" s="395"/>
      <c r="F11" s="395"/>
      <c r="G11" s="395"/>
      <c r="H11" s="395"/>
      <c r="I11" s="395"/>
      <c r="J11" s="395"/>
      <c r="K11" s="395"/>
      <c r="L11" s="395"/>
      <c r="M11" s="395"/>
      <c r="N11" s="396"/>
    </row>
    <row r="12" spans="1:27" s="129" customFormat="1" ht="176.25" customHeight="1" x14ac:dyDescent="0.2">
      <c r="A12" s="400"/>
      <c r="B12" s="397"/>
      <c r="C12" s="397"/>
      <c r="D12" s="397" t="s">
        <v>29</v>
      </c>
      <c r="E12" s="397"/>
      <c r="F12" s="406" t="s">
        <v>30</v>
      </c>
      <c r="G12" s="407"/>
      <c r="H12" s="407"/>
      <c r="I12" s="408"/>
      <c r="J12" s="262" t="s">
        <v>26</v>
      </c>
      <c r="K12" s="262" t="s">
        <v>20</v>
      </c>
      <c r="L12" s="264" t="s">
        <v>24</v>
      </c>
      <c r="M12" s="397" t="s">
        <v>25</v>
      </c>
      <c r="N12" s="402"/>
    </row>
    <row r="13" spans="1:27" s="8" customFormat="1" ht="197.25" customHeight="1" thickBot="1" x14ac:dyDescent="0.25">
      <c r="A13" s="400"/>
      <c r="B13" s="397"/>
      <c r="C13" s="397"/>
      <c r="D13" s="263" t="s">
        <v>281</v>
      </c>
      <c r="E13" s="259" t="s">
        <v>282</v>
      </c>
      <c r="F13" s="259" t="s">
        <v>277</v>
      </c>
      <c r="G13" s="259" t="s">
        <v>277</v>
      </c>
      <c r="H13" s="263" t="s">
        <v>276</v>
      </c>
      <c r="I13" s="259" t="s">
        <v>283</v>
      </c>
      <c r="J13" s="259" t="s">
        <v>275</v>
      </c>
      <c r="K13" s="259" t="s">
        <v>278</v>
      </c>
      <c r="L13" s="259" t="s">
        <v>279</v>
      </c>
      <c r="M13" s="403" t="s">
        <v>280</v>
      </c>
      <c r="N13" s="404"/>
    </row>
    <row r="14" spans="1:27" s="129" customFormat="1" ht="82.5" hidden="1" customHeight="1" x14ac:dyDescent="0.2">
      <c r="A14" s="401"/>
      <c r="B14" s="398"/>
      <c r="C14" s="398"/>
      <c r="D14" s="287" t="s">
        <v>118</v>
      </c>
      <c r="E14" s="287" t="s">
        <v>118</v>
      </c>
      <c r="F14" s="287" t="s">
        <v>118</v>
      </c>
      <c r="G14" s="287" t="s">
        <v>118</v>
      </c>
      <c r="H14" s="287" t="s">
        <v>54</v>
      </c>
      <c r="I14" s="287"/>
      <c r="J14" s="287" t="s">
        <v>118</v>
      </c>
      <c r="K14" s="287" t="s">
        <v>118</v>
      </c>
      <c r="L14" s="287" t="s">
        <v>118</v>
      </c>
      <c r="M14" s="287" t="s">
        <v>118</v>
      </c>
      <c r="N14" s="288" t="s">
        <v>54</v>
      </c>
    </row>
    <row r="15" spans="1:27" s="136" customFormat="1" ht="16.5" thickBot="1" x14ac:dyDescent="0.3">
      <c r="A15" s="289">
        <v>1</v>
      </c>
      <c r="B15" s="290">
        <v>2</v>
      </c>
      <c r="C15" s="291">
        <v>3</v>
      </c>
      <c r="D15" s="292" t="s">
        <v>37</v>
      </c>
      <c r="E15" s="292" t="s">
        <v>44</v>
      </c>
      <c r="F15" s="292" t="s">
        <v>34</v>
      </c>
      <c r="G15" s="292" t="s">
        <v>35</v>
      </c>
      <c r="H15" s="292" t="s">
        <v>45</v>
      </c>
      <c r="I15" s="292" t="s">
        <v>354</v>
      </c>
      <c r="J15" s="292" t="s">
        <v>36</v>
      </c>
      <c r="K15" s="292" t="s">
        <v>46</v>
      </c>
      <c r="L15" s="292" t="s">
        <v>47</v>
      </c>
      <c r="M15" s="292" t="s">
        <v>355</v>
      </c>
      <c r="N15" s="293" t="s">
        <v>53</v>
      </c>
    </row>
    <row r="16" spans="1:27" s="136" customFormat="1" ht="19.5" customHeight="1" x14ac:dyDescent="0.25">
      <c r="A16" s="221"/>
      <c r="B16" s="251" t="s">
        <v>238</v>
      </c>
      <c r="C16" s="222"/>
      <c r="D16" s="285"/>
      <c r="E16" s="285"/>
      <c r="F16" s="285"/>
      <c r="G16" s="285"/>
      <c r="H16" s="285"/>
      <c r="I16" s="294">
        <f>I18</f>
        <v>0</v>
      </c>
      <c r="J16" s="285"/>
      <c r="K16" s="285"/>
      <c r="L16" s="285">
        <f>L17</f>
        <v>37.053018999999999</v>
      </c>
      <c r="M16" s="285"/>
      <c r="N16" s="300"/>
    </row>
    <row r="17" spans="1:26" s="136" customFormat="1" ht="47.25" x14ac:dyDescent="0.25">
      <c r="A17" s="256">
        <v>1</v>
      </c>
      <c r="B17" s="81" t="s">
        <v>239</v>
      </c>
      <c r="C17" s="100"/>
      <c r="D17" s="223"/>
      <c r="E17" s="223"/>
      <c r="F17" s="223"/>
      <c r="G17" s="223"/>
      <c r="H17" s="223">
        <f t="shared" ref="H17" si="0">H18+H19</f>
        <v>0</v>
      </c>
      <c r="I17" s="295">
        <f>I18</f>
        <v>0</v>
      </c>
      <c r="J17" s="223"/>
      <c r="K17" s="223"/>
      <c r="L17" s="223">
        <f>L20+L18+L19+L22</f>
        <v>37.053018999999999</v>
      </c>
      <c r="M17" s="223"/>
      <c r="N17" s="224"/>
    </row>
    <row r="18" spans="1:26" s="136" customFormat="1" ht="47.25" customHeight="1" x14ac:dyDescent="0.25">
      <c r="A18" s="256" t="s">
        <v>133</v>
      </c>
      <c r="B18" s="139" t="s">
        <v>306</v>
      </c>
      <c r="C18" s="100" t="s">
        <v>334</v>
      </c>
      <c r="D18" s="223"/>
      <c r="E18" s="223"/>
      <c r="F18" s="223"/>
      <c r="G18" s="223"/>
      <c r="H18" s="223"/>
      <c r="I18" s="295"/>
      <c r="J18" s="223"/>
      <c r="K18" s="223"/>
      <c r="L18" s="223">
        <f>'1'!S14</f>
        <v>0</v>
      </c>
      <c r="M18" s="223"/>
      <c r="N18" s="225"/>
    </row>
    <row r="19" spans="1:26" s="136" customFormat="1" ht="44.25" customHeight="1" x14ac:dyDescent="0.25">
      <c r="A19" s="256" t="s">
        <v>138</v>
      </c>
      <c r="B19" s="139" t="s">
        <v>312</v>
      </c>
      <c r="C19" s="100" t="s">
        <v>335</v>
      </c>
      <c r="D19" s="223"/>
      <c r="E19" s="223"/>
      <c r="F19" s="223"/>
      <c r="G19" s="223"/>
      <c r="H19" s="223"/>
      <c r="I19" s="295"/>
      <c r="J19" s="223"/>
      <c r="K19" s="223"/>
      <c r="L19" s="223">
        <f>'1'!N15</f>
        <v>0</v>
      </c>
      <c r="M19" s="223"/>
      <c r="N19" s="225"/>
    </row>
    <row r="20" spans="1:26" s="136" customFormat="1" ht="31.5" x14ac:dyDescent="0.25">
      <c r="A20" s="256" t="s">
        <v>161</v>
      </c>
      <c r="B20" s="139" t="s">
        <v>240</v>
      </c>
      <c r="C20" s="100"/>
      <c r="D20" s="223"/>
      <c r="E20" s="223"/>
      <c r="F20" s="223"/>
      <c r="G20" s="223"/>
      <c r="H20" s="223"/>
      <c r="I20" s="295"/>
      <c r="J20" s="223"/>
      <c r="K20" s="223"/>
      <c r="L20" s="223">
        <f>L21</f>
        <v>0</v>
      </c>
      <c r="M20" s="223"/>
      <c r="N20" s="225"/>
    </row>
    <row r="21" spans="1:26" s="136" customFormat="1" ht="30" customHeight="1" x14ac:dyDescent="0.25">
      <c r="A21" s="256" t="s">
        <v>316</v>
      </c>
      <c r="B21" s="139" t="s">
        <v>241</v>
      </c>
      <c r="C21" s="100" t="s">
        <v>337</v>
      </c>
      <c r="D21" s="223"/>
      <c r="E21" s="223"/>
      <c r="F21" s="223"/>
      <c r="G21" s="223"/>
      <c r="H21" s="223"/>
      <c r="I21" s="295"/>
      <c r="J21" s="223"/>
      <c r="K21" s="223"/>
      <c r="L21" s="223">
        <f>'1'!S17</f>
        <v>0</v>
      </c>
      <c r="M21" s="223"/>
      <c r="N21" s="225"/>
    </row>
    <row r="22" spans="1:26" s="136" customFormat="1" ht="54" customHeight="1" x14ac:dyDescent="0.25">
      <c r="A22" s="256" t="s">
        <v>330</v>
      </c>
      <c r="B22" s="139" t="s">
        <v>323</v>
      </c>
      <c r="C22" s="100" t="s">
        <v>336</v>
      </c>
      <c r="D22" s="223"/>
      <c r="E22" s="223"/>
      <c r="F22" s="223"/>
      <c r="G22" s="223"/>
      <c r="H22" s="223"/>
      <c r="I22" s="295"/>
      <c r="J22" s="223"/>
      <c r="K22" s="223"/>
      <c r="L22" s="223">
        <f>'1'!S18</f>
        <v>37.053018999999999</v>
      </c>
      <c r="M22" s="223"/>
      <c r="N22" s="225"/>
    </row>
    <row r="23" spans="1:26" s="136" customFormat="1" ht="48.75" customHeight="1" x14ac:dyDescent="0.25">
      <c r="A23" s="170" t="s">
        <v>255</v>
      </c>
      <c r="B23" s="85" t="s">
        <v>324</v>
      </c>
      <c r="C23" s="100" t="s">
        <v>338</v>
      </c>
      <c r="D23" s="283"/>
      <c r="E23" s="283"/>
      <c r="F23" s="283"/>
      <c r="G23" s="283"/>
      <c r="H23" s="283"/>
      <c r="I23" s="301"/>
      <c r="J23" s="283"/>
      <c r="K23" s="283"/>
      <c r="L23" s="283">
        <f>L24+L26</f>
        <v>81.642001999999991</v>
      </c>
      <c r="M23" s="283"/>
      <c r="N23" s="302"/>
    </row>
    <row r="24" spans="1:26" s="136" customFormat="1" x14ac:dyDescent="0.25">
      <c r="A24" s="256" t="s">
        <v>140</v>
      </c>
      <c r="B24" s="268" t="s">
        <v>325</v>
      </c>
      <c r="C24" s="100"/>
      <c r="D24" s="223"/>
      <c r="E24" s="223"/>
      <c r="F24" s="223"/>
      <c r="G24" s="223"/>
      <c r="H24" s="223"/>
      <c r="I24" s="295"/>
      <c r="J24" s="223"/>
      <c r="K24" s="223"/>
      <c r="L24" s="223">
        <f>L25</f>
        <v>27.511023999999999</v>
      </c>
      <c r="M24" s="223"/>
      <c r="N24" s="225"/>
    </row>
    <row r="25" spans="1:26" s="136" customFormat="1" ht="37.5" customHeight="1" x14ac:dyDescent="0.25">
      <c r="A25" s="256" t="s">
        <v>285</v>
      </c>
      <c r="B25" s="139" t="s">
        <v>352</v>
      </c>
      <c r="C25" s="100"/>
      <c r="D25" s="223"/>
      <c r="E25" s="223"/>
      <c r="F25" s="223"/>
      <c r="G25" s="223">
        <f>1.11+0.4+0.82</f>
        <v>2.33</v>
      </c>
      <c r="H25" s="223"/>
      <c r="I25" s="295"/>
      <c r="J25" s="223"/>
      <c r="K25" s="223"/>
      <c r="L25" s="223">
        <f>'1'!S21</f>
        <v>27.511023999999999</v>
      </c>
      <c r="M25" s="223"/>
      <c r="N25" s="225"/>
    </row>
    <row r="26" spans="1:26" s="136" customFormat="1" ht="30" customHeight="1" x14ac:dyDescent="0.25">
      <c r="A26" s="256" t="s">
        <v>141</v>
      </c>
      <c r="B26" s="268" t="s">
        <v>326</v>
      </c>
      <c r="C26" s="100"/>
      <c r="D26" s="223"/>
      <c r="E26" s="223"/>
      <c r="F26" s="223"/>
      <c r="G26" s="223"/>
      <c r="H26" s="223"/>
      <c r="I26" s="295"/>
      <c r="J26" s="223"/>
      <c r="K26" s="223"/>
      <c r="L26" s="223">
        <f>L27+L28+L29</f>
        <v>54.130977999999999</v>
      </c>
      <c r="M26" s="223"/>
      <c r="N26" s="225"/>
    </row>
    <row r="27" spans="1:26" s="136" customFormat="1" ht="51.75" customHeight="1" x14ac:dyDescent="0.25">
      <c r="A27" s="170" t="s">
        <v>331</v>
      </c>
      <c r="B27" s="79" t="s">
        <v>327</v>
      </c>
      <c r="C27" s="171"/>
      <c r="D27" s="283"/>
      <c r="E27" s="283"/>
      <c r="F27" s="283"/>
      <c r="G27" s="283"/>
      <c r="H27" s="283"/>
      <c r="I27" s="301"/>
      <c r="J27" s="283"/>
      <c r="K27" s="283"/>
      <c r="L27" s="283">
        <f>'1'!S23</f>
        <v>46.658211199999997</v>
      </c>
      <c r="M27" s="283"/>
      <c r="N27" s="302"/>
    </row>
    <row r="28" spans="1:26" s="136" customFormat="1" ht="60.75" customHeight="1" x14ac:dyDescent="0.25">
      <c r="A28" s="256" t="s">
        <v>332</v>
      </c>
      <c r="B28" s="139" t="s">
        <v>328</v>
      </c>
      <c r="C28" s="100"/>
      <c r="D28" s="223"/>
      <c r="E28" s="223"/>
      <c r="F28" s="223"/>
      <c r="G28" s="223"/>
      <c r="H28" s="223">
        <v>1</v>
      </c>
      <c r="I28" s="295"/>
      <c r="J28" s="223"/>
      <c r="K28" s="223"/>
      <c r="L28" s="223">
        <f>'1'!S24</f>
        <v>7.4727667999999996</v>
      </c>
      <c r="M28" s="223"/>
      <c r="N28" s="225"/>
    </row>
    <row r="29" spans="1:26" s="136" customFormat="1" ht="60.75" customHeight="1" thickBot="1" x14ac:dyDescent="0.3">
      <c r="A29" s="248" t="s">
        <v>333</v>
      </c>
      <c r="B29" s="195" t="s">
        <v>329</v>
      </c>
      <c r="C29" s="243"/>
      <c r="D29" s="226"/>
      <c r="E29" s="226"/>
      <c r="F29" s="226"/>
      <c r="G29" s="226"/>
      <c r="H29" s="226"/>
      <c r="I29" s="298"/>
      <c r="J29" s="226"/>
      <c r="K29" s="226"/>
      <c r="L29" s="226">
        <f>'1'!S25</f>
        <v>0</v>
      </c>
      <c r="M29" s="226"/>
      <c r="N29" s="303"/>
    </row>
    <row r="30" spans="1:26" s="129" customFormat="1" ht="12" x14ac:dyDescent="0.2"/>
    <row r="31" spans="1:26" s="129" customFormat="1" ht="17.25" customHeight="1" x14ac:dyDescent="0.2">
      <c r="A31" s="93"/>
      <c r="B31" s="93"/>
      <c r="C31" s="93"/>
      <c r="D31" s="93"/>
      <c r="E31" s="93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</row>
    <row r="32" spans="1:26" s="129" customFormat="1" ht="15" customHeight="1" x14ac:dyDescent="0.2">
      <c r="A32" s="93"/>
      <c r="B32" s="93"/>
      <c r="C32" s="93"/>
      <c r="D32" s="93"/>
      <c r="E32" s="93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</row>
    <row r="33" spans="1:36" x14ac:dyDescent="0.25">
      <c r="A33" s="92"/>
      <c r="B33" s="93" t="s">
        <v>361</v>
      </c>
      <c r="C33" s="93"/>
      <c r="D33" s="93"/>
      <c r="E33" s="93"/>
      <c r="F33" s="93"/>
      <c r="G33" s="93" t="s">
        <v>362</v>
      </c>
      <c r="H33" s="92"/>
      <c r="I33" s="94"/>
      <c r="J33" s="94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</row>
    <row r="34" spans="1:36" s="129" customFormat="1" ht="12.75" x14ac:dyDescent="0.2">
      <c r="A34" s="93"/>
      <c r="B34" s="93"/>
      <c r="C34" s="93"/>
      <c r="D34" s="93"/>
      <c r="E34" s="93"/>
    </row>
    <row r="35" spans="1:36" s="129" customFormat="1" ht="17.25" customHeight="1" x14ac:dyDescent="0.2">
      <c r="A35" s="93"/>
      <c r="B35" s="93"/>
      <c r="C35" s="93"/>
      <c r="D35" s="93"/>
      <c r="E35" s="93"/>
    </row>
    <row r="36" spans="1:36" s="129" customFormat="1" ht="12.75" x14ac:dyDescent="0.2">
      <c r="A36" s="93"/>
      <c r="B36" s="93"/>
      <c r="C36" s="93"/>
      <c r="D36" s="93"/>
      <c r="E36" s="93"/>
    </row>
    <row r="37" spans="1:36" s="129" customFormat="1" ht="12.75" x14ac:dyDescent="0.2">
      <c r="A37" s="333" t="s">
        <v>357</v>
      </c>
      <c r="B37" s="333"/>
      <c r="C37" s="333"/>
      <c r="D37" s="333"/>
      <c r="E37" s="92"/>
    </row>
  </sheetData>
  <sheetProtection password="C411" sheet="1" formatCells="0" formatColumns="0" formatRows="0" insertColumns="0" insertRows="0" insertHyperlinks="0" deleteColumns="0" deleteRows="0" sort="0" autoFilter="0" pivotTables="0"/>
  <mergeCells count="18">
    <mergeCell ref="A37:D37"/>
    <mergeCell ref="A10:N10"/>
    <mergeCell ref="A11:A14"/>
    <mergeCell ref="B11:B14"/>
    <mergeCell ref="C11:C14"/>
    <mergeCell ref="D8:J8"/>
    <mergeCell ref="L8:N8"/>
    <mergeCell ref="L9:N9"/>
    <mergeCell ref="M13:N13"/>
    <mergeCell ref="D11:N11"/>
    <mergeCell ref="M12:N12"/>
    <mergeCell ref="D12:E12"/>
    <mergeCell ref="F12:I12"/>
    <mergeCell ref="K2:M2"/>
    <mergeCell ref="A4:N4"/>
    <mergeCell ref="A5:N5"/>
    <mergeCell ref="A6:N6"/>
    <mergeCell ref="M7:N7"/>
  </mergeCell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2:AI38"/>
  <sheetViews>
    <sheetView view="pageBreakPreview" topLeftCell="A10" zoomScale="75" zoomScaleSheetLayoutView="75" workbookViewId="0">
      <selection activeCell="F26" sqref="F26"/>
    </sheetView>
  </sheetViews>
  <sheetFormatPr defaultRowHeight="15.75" x14ac:dyDescent="0.25"/>
  <cols>
    <col min="1" max="1" width="5.125" customWidth="1"/>
    <col min="2" max="2" width="23.125" customWidth="1"/>
    <col min="3" max="3" width="11.5" customWidth="1"/>
    <col min="4" max="5" width="13.625" customWidth="1"/>
    <col min="9" max="11" width="19.25" customWidth="1"/>
    <col min="12" max="12" width="15.125" customWidth="1"/>
    <col min="13" max="13" width="12.5" customWidth="1"/>
  </cols>
  <sheetData>
    <row r="2" spans="1:26" s="129" customFormat="1" ht="12" x14ac:dyDescent="0.2">
      <c r="L2" s="129" t="s">
        <v>310</v>
      </c>
    </row>
    <row r="3" spans="1:26" s="129" customFormat="1" x14ac:dyDescent="0.2">
      <c r="H3" s="413"/>
      <c r="I3" s="413"/>
      <c r="J3" s="135"/>
      <c r="M3" s="260"/>
    </row>
    <row r="4" spans="1:26" s="129" customFormat="1" ht="12" x14ac:dyDescent="0.2">
      <c r="H4" s="10"/>
      <c r="I4" s="10"/>
      <c r="J4" s="10"/>
    </row>
    <row r="5" spans="1:26" s="129" customFormat="1" ht="18.75" x14ac:dyDescent="0.2">
      <c r="A5" s="410" t="s">
        <v>123</v>
      </c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</row>
    <row r="6" spans="1:26" s="129" customFormat="1" ht="18.75" x14ac:dyDescent="0.2">
      <c r="A6" s="410" t="s">
        <v>284</v>
      </c>
      <c r="B6" s="410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</row>
    <row r="7" spans="1:26" s="129" customFormat="1" ht="18.75" x14ac:dyDescent="0.3">
      <c r="A7" s="411" t="s">
        <v>358</v>
      </c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</row>
    <row r="8" spans="1:26" s="129" customFormat="1" ht="15.75" customHeight="1" x14ac:dyDescent="0.3">
      <c r="A8" s="53"/>
      <c r="L8" s="392" t="s">
        <v>273</v>
      </c>
      <c r="M8" s="392"/>
    </row>
    <row r="9" spans="1:26" s="129" customFormat="1" ht="21.75" customHeight="1" x14ac:dyDescent="0.2">
      <c r="A9" s="130"/>
      <c r="B9" s="130"/>
      <c r="C9" s="130"/>
      <c r="D9" s="410" t="s">
        <v>300</v>
      </c>
      <c r="E9" s="410"/>
      <c r="F9" s="410"/>
      <c r="G9" s="410"/>
      <c r="H9" s="410"/>
      <c r="I9" s="410"/>
      <c r="J9" s="130"/>
      <c r="K9" s="412" t="s">
        <v>311</v>
      </c>
      <c r="L9" s="412"/>
      <c r="M9" s="412"/>
    </row>
    <row r="10" spans="1:26" s="129" customFormat="1" ht="24.75" customHeight="1" x14ac:dyDescent="0.2">
      <c r="A10" s="16" t="s">
        <v>305</v>
      </c>
      <c r="B10" s="16"/>
      <c r="C10" s="16"/>
      <c r="D10" s="16"/>
      <c r="E10" s="16"/>
      <c r="F10" s="16"/>
      <c r="G10" s="16"/>
      <c r="H10" s="16"/>
      <c r="I10" s="16"/>
      <c r="J10" s="16"/>
      <c r="K10" s="394" t="s">
        <v>307</v>
      </c>
      <c r="L10" s="394"/>
      <c r="M10" s="394"/>
    </row>
    <row r="11" spans="1:26" s="10" customFormat="1" ht="11.25" customHeight="1" thickBot="1" x14ac:dyDescent="0.35">
      <c r="A11" s="414"/>
      <c r="B11" s="414"/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s="7" customFormat="1" ht="33.75" customHeight="1" x14ac:dyDescent="0.25">
      <c r="A12" s="399" t="s">
        <v>55</v>
      </c>
      <c r="B12" s="395" t="s">
        <v>19</v>
      </c>
      <c r="C12" s="395" t="s">
        <v>1</v>
      </c>
      <c r="D12" s="395" t="s">
        <v>126</v>
      </c>
      <c r="E12" s="395"/>
      <c r="F12" s="395"/>
      <c r="G12" s="395"/>
      <c r="H12" s="395"/>
      <c r="I12" s="395"/>
      <c r="J12" s="395"/>
      <c r="K12" s="395"/>
      <c r="L12" s="395"/>
      <c r="M12" s="396"/>
    </row>
    <row r="13" spans="1:26" s="129" customFormat="1" ht="176.25" customHeight="1" x14ac:dyDescent="0.2">
      <c r="A13" s="400"/>
      <c r="B13" s="397"/>
      <c r="C13" s="397"/>
      <c r="D13" s="397" t="s">
        <v>29</v>
      </c>
      <c r="E13" s="397"/>
      <c r="F13" s="406" t="s">
        <v>30</v>
      </c>
      <c r="G13" s="407"/>
      <c r="H13" s="408"/>
      <c r="I13" s="262" t="s">
        <v>26</v>
      </c>
      <c r="J13" s="262" t="s">
        <v>20</v>
      </c>
      <c r="K13" s="264" t="s">
        <v>24</v>
      </c>
      <c r="L13" s="397" t="s">
        <v>25</v>
      </c>
      <c r="M13" s="402"/>
    </row>
    <row r="14" spans="1:26" s="8" customFormat="1" ht="197.25" customHeight="1" thickBot="1" x14ac:dyDescent="0.25">
      <c r="A14" s="400"/>
      <c r="B14" s="397"/>
      <c r="C14" s="397"/>
      <c r="D14" s="263" t="s">
        <v>281</v>
      </c>
      <c r="E14" s="259" t="s">
        <v>282</v>
      </c>
      <c r="F14" s="259" t="s">
        <v>277</v>
      </c>
      <c r="G14" s="299" t="s">
        <v>276</v>
      </c>
      <c r="H14" s="259" t="s">
        <v>283</v>
      </c>
      <c r="I14" s="259" t="s">
        <v>275</v>
      </c>
      <c r="J14" s="259" t="s">
        <v>278</v>
      </c>
      <c r="K14" s="259" t="s">
        <v>279</v>
      </c>
      <c r="L14" s="403" t="s">
        <v>280</v>
      </c>
      <c r="M14" s="404"/>
    </row>
    <row r="15" spans="1:26" s="129" customFormat="1" ht="82.5" hidden="1" customHeight="1" x14ac:dyDescent="0.2">
      <c r="A15" s="401"/>
      <c r="B15" s="398"/>
      <c r="C15" s="398"/>
      <c r="D15" s="287" t="s">
        <v>118</v>
      </c>
      <c r="E15" s="287" t="s">
        <v>118</v>
      </c>
      <c r="F15" s="287" t="s">
        <v>118</v>
      </c>
      <c r="G15" s="287" t="s">
        <v>118</v>
      </c>
      <c r="H15" s="287"/>
      <c r="I15" s="287" t="s">
        <v>118</v>
      </c>
      <c r="J15" s="287" t="s">
        <v>118</v>
      </c>
      <c r="K15" s="287" t="s">
        <v>118</v>
      </c>
      <c r="L15" s="287" t="s">
        <v>118</v>
      </c>
      <c r="M15" s="288" t="s">
        <v>54</v>
      </c>
    </row>
    <row r="16" spans="1:26" s="136" customFormat="1" ht="16.5" thickBot="1" x14ac:dyDescent="0.3">
      <c r="A16" s="289">
        <v>1</v>
      </c>
      <c r="B16" s="290">
        <v>2</v>
      </c>
      <c r="C16" s="291">
        <v>3</v>
      </c>
      <c r="D16" s="292" t="s">
        <v>37</v>
      </c>
      <c r="E16" s="292" t="s">
        <v>44</v>
      </c>
      <c r="F16" s="292" t="s">
        <v>34</v>
      </c>
      <c r="G16" s="292" t="s">
        <v>35</v>
      </c>
      <c r="H16" s="292" t="s">
        <v>354</v>
      </c>
      <c r="I16" s="292" t="s">
        <v>36</v>
      </c>
      <c r="J16" s="292" t="s">
        <v>46</v>
      </c>
      <c r="K16" s="292" t="s">
        <v>47</v>
      </c>
      <c r="L16" s="292" t="s">
        <v>355</v>
      </c>
      <c r="M16" s="293" t="s">
        <v>53</v>
      </c>
    </row>
    <row r="17" spans="1:23" s="136" customFormat="1" ht="19.5" customHeight="1" x14ac:dyDescent="0.25">
      <c r="A17" s="221"/>
      <c r="B17" s="251" t="s">
        <v>238</v>
      </c>
      <c r="C17" s="222"/>
      <c r="D17" s="284"/>
      <c r="E17" s="284"/>
      <c r="F17" s="284"/>
      <c r="G17" s="285"/>
      <c r="H17" s="294">
        <f>H19</f>
        <v>1084</v>
      </c>
      <c r="I17" s="285"/>
      <c r="J17" s="285"/>
      <c r="K17" s="285">
        <f>K18</f>
        <v>91.194311999999996</v>
      </c>
      <c r="L17" s="285"/>
      <c r="M17" s="286"/>
    </row>
    <row r="18" spans="1:23" s="136" customFormat="1" ht="63" x14ac:dyDescent="0.25">
      <c r="A18" s="256">
        <v>1</v>
      </c>
      <c r="B18" s="81" t="s">
        <v>239</v>
      </c>
      <c r="C18" s="100"/>
      <c r="D18" s="131"/>
      <c r="E18" s="131"/>
      <c r="F18" s="131"/>
      <c r="G18" s="223"/>
      <c r="H18" s="295">
        <f>H19</f>
        <v>1084</v>
      </c>
      <c r="I18" s="223"/>
      <c r="J18" s="223"/>
      <c r="K18" s="223">
        <f>K21+K19+K20+K23</f>
        <v>91.194311999999996</v>
      </c>
      <c r="L18" s="223"/>
      <c r="M18" s="157"/>
    </row>
    <row r="19" spans="1:23" s="136" customFormat="1" ht="47.25" customHeight="1" x14ac:dyDescent="0.25">
      <c r="A19" s="256" t="s">
        <v>133</v>
      </c>
      <c r="B19" s="139" t="s">
        <v>306</v>
      </c>
      <c r="C19" s="100" t="s">
        <v>334</v>
      </c>
      <c r="D19" s="131"/>
      <c r="E19" s="131"/>
      <c r="F19" s="131"/>
      <c r="G19" s="223"/>
      <c r="H19" s="295">
        <v>1084</v>
      </c>
      <c r="I19" s="223"/>
      <c r="J19" s="223"/>
      <c r="K19" s="223">
        <f>'1'!X14</f>
        <v>76.453041999999996</v>
      </c>
      <c r="L19" s="223"/>
      <c r="M19" s="158"/>
    </row>
    <row r="20" spans="1:23" s="136" customFormat="1" ht="44.25" customHeight="1" x14ac:dyDescent="0.25">
      <c r="A20" s="256" t="s">
        <v>138</v>
      </c>
      <c r="B20" s="139" t="s">
        <v>312</v>
      </c>
      <c r="C20" s="100" t="s">
        <v>335</v>
      </c>
      <c r="D20" s="131"/>
      <c r="E20" s="131"/>
      <c r="F20" s="131"/>
      <c r="G20" s="223"/>
      <c r="H20" s="295"/>
      <c r="I20" s="223"/>
      <c r="J20" s="223"/>
      <c r="K20" s="223">
        <f>'1'!X15</f>
        <v>0</v>
      </c>
      <c r="L20" s="223"/>
      <c r="M20" s="158"/>
    </row>
    <row r="21" spans="1:23" s="136" customFormat="1" ht="31.5" x14ac:dyDescent="0.25">
      <c r="A21" s="256" t="s">
        <v>161</v>
      </c>
      <c r="B21" s="139" t="s">
        <v>240</v>
      </c>
      <c r="C21" s="100"/>
      <c r="D21" s="131"/>
      <c r="E21" s="131"/>
      <c r="F21" s="131"/>
      <c r="G21" s="223"/>
      <c r="H21" s="295"/>
      <c r="I21" s="223"/>
      <c r="J21" s="223"/>
      <c r="K21" s="223">
        <f>K22</f>
        <v>14.74127</v>
      </c>
      <c r="L21" s="223"/>
      <c r="M21" s="158"/>
    </row>
    <row r="22" spans="1:23" s="136" customFormat="1" ht="30" customHeight="1" x14ac:dyDescent="0.25">
      <c r="A22" s="256" t="s">
        <v>316</v>
      </c>
      <c r="B22" s="139" t="s">
        <v>241</v>
      </c>
      <c r="C22" s="100" t="s">
        <v>337</v>
      </c>
      <c r="D22" s="131"/>
      <c r="E22" s="131"/>
      <c r="F22" s="131"/>
      <c r="G22" s="223"/>
      <c r="H22" s="295"/>
      <c r="I22" s="223"/>
      <c r="J22" s="223"/>
      <c r="K22" s="223">
        <f>'1'!X17</f>
        <v>14.74127</v>
      </c>
      <c r="L22" s="223"/>
      <c r="M22" s="158"/>
    </row>
    <row r="23" spans="1:23" s="136" customFormat="1" ht="54" customHeight="1" x14ac:dyDescent="0.25">
      <c r="A23" s="256" t="s">
        <v>330</v>
      </c>
      <c r="B23" s="139" t="s">
        <v>323</v>
      </c>
      <c r="C23" s="100" t="s">
        <v>336</v>
      </c>
      <c r="D23" s="131"/>
      <c r="E23" s="131"/>
      <c r="F23" s="131"/>
      <c r="G23" s="223"/>
      <c r="H23" s="295"/>
      <c r="I23" s="223"/>
      <c r="J23" s="223"/>
      <c r="K23" s="223">
        <f>'1'!X18</f>
        <v>0</v>
      </c>
      <c r="L23" s="223"/>
      <c r="M23" s="158"/>
    </row>
    <row r="24" spans="1:23" s="136" customFormat="1" ht="48.75" customHeight="1" x14ac:dyDescent="0.25">
      <c r="A24" s="170" t="s">
        <v>255</v>
      </c>
      <c r="B24" s="85" t="s">
        <v>324</v>
      </c>
      <c r="C24" s="100" t="s">
        <v>338</v>
      </c>
      <c r="D24" s="193"/>
      <c r="E24" s="193"/>
      <c r="F24" s="193"/>
      <c r="G24" s="193"/>
      <c r="H24" s="296"/>
      <c r="I24" s="193"/>
      <c r="J24" s="193"/>
      <c r="K24" s="193">
        <f>K25+K27</f>
        <v>13.59446</v>
      </c>
      <c r="L24" s="193"/>
      <c r="M24" s="194"/>
    </row>
    <row r="25" spans="1:23" s="136" customFormat="1" ht="31.5" x14ac:dyDescent="0.25">
      <c r="A25" s="256" t="s">
        <v>140</v>
      </c>
      <c r="B25" s="268" t="s">
        <v>325</v>
      </c>
      <c r="C25" s="100"/>
      <c r="D25" s="131"/>
      <c r="E25" s="131"/>
      <c r="F25" s="131"/>
      <c r="G25" s="131"/>
      <c r="H25" s="297"/>
      <c r="I25" s="131"/>
      <c r="J25" s="131"/>
      <c r="K25" s="131">
        <f>K26</f>
        <v>6.2467199999999998</v>
      </c>
      <c r="L25" s="131"/>
      <c r="M25" s="158"/>
    </row>
    <row r="26" spans="1:23" s="136" customFormat="1" ht="37.5" customHeight="1" x14ac:dyDescent="0.25">
      <c r="A26" s="256" t="s">
        <v>285</v>
      </c>
      <c r="B26" s="139" t="s">
        <v>352</v>
      </c>
      <c r="C26" s="100"/>
      <c r="D26" s="131"/>
      <c r="E26" s="131"/>
      <c r="F26" s="131">
        <f>0.91+0.82</f>
        <v>1.73</v>
      </c>
      <c r="G26" s="131"/>
      <c r="H26" s="297"/>
      <c r="I26" s="131"/>
      <c r="J26" s="131"/>
      <c r="K26" s="131">
        <f>'1'!X21</f>
        <v>6.2467199999999998</v>
      </c>
      <c r="L26" s="131"/>
      <c r="M26" s="158"/>
    </row>
    <row r="27" spans="1:23" s="136" customFormat="1" ht="30" customHeight="1" x14ac:dyDescent="0.25">
      <c r="A27" s="256" t="s">
        <v>141</v>
      </c>
      <c r="B27" s="268" t="s">
        <v>326</v>
      </c>
      <c r="C27" s="100"/>
      <c r="D27" s="131"/>
      <c r="E27" s="131"/>
      <c r="F27" s="131"/>
      <c r="G27" s="223"/>
      <c r="H27" s="295"/>
      <c r="I27" s="223"/>
      <c r="J27" s="223"/>
      <c r="K27" s="223">
        <f>K28+K29+K30</f>
        <v>7.3477399999999999</v>
      </c>
      <c r="L27" s="223"/>
      <c r="M27" s="158"/>
    </row>
    <row r="28" spans="1:23" s="136" customFormat="1" ht="51.75" customHeight="1" x14ac:dyDescent="0.25">
      <c r="A28" s="170" t="s">
        <v>331</v>
      </c>
      <c r="B28" s="79" t="s">
        <v>327</v>
      </c>
      <c r="C28" s="171"/>
      <c r="D28" s="193"/>
      <c r="E28" s="193"/>
      <c r="F28" s="193"/>
      <c r="G28" s="193"/>
      <c r="H28" s="296"/>
      <c r="I28" s="193"/>
      <c r="J28" s="193"/>
      <c r="K28" s="193">
        <f>'1'!X23</f>
        <v>0</v>
      </c>
      <c r="L28" s="193"/>
      <c r="M28" s="194"/>
    </row>
    <row r="29" spans="1:23" s="136" customFormat="1" ht="69" customHeight="1" x14ac:dyDescent="0.25">
      <c r="A29" s="256" t="s">
        <v>332</v>
      </c>
      <c r="B29" s="139" t="s">
        <v>328</v>
      </c>
      <c r="C29" s="100"/>
      <c r="D29" s="131"/>
      <c r="E29" s="131"/>
      <c r="F29" s="131"/>
      <c r="G29" s="131"/>
      <c r="H29" s="297"/>
      <c r="I29" s="131"/>
      <c r="J29" s="131"/>
      <c r="K29" s="131">
        <f>'1'!X24</f>
        <v>0</v>
      </c>
      <c r="L29" s="131"/>
      <c r="M29" s="158"/>
    </row>
    <row r="30" spans="1:23" s="136" customFormat="1" ht="69" customHeight="1" thickBot="1" x14ac:dyDescent="0.3">
      <c r="A30" s="248" t="s">
        <v>333</v>
      </c>
      <c r="B30" s="195" t="s">
        <v>329</v>
      </c>
      <c r="C30" s="243"/>
      <c r="D30" s="159"/>
      <c r="E30" s="159"/>
      <c r="F30" s="159"/>
      <c r="G30" s="226">
        <v>1</v>
      </c>
      <c r="H30" s="298"/>
      <c r="I30" s="226"/>
      <c r="J30" s="226"/>
      <c r="K30" s="226">
        <f>'1'!X25</f>
        <v>7.3477399999999999</v>
      </c>
      <c r="L30" s="226"/>
      <c r="M30" s="160"/>
    </row>
    <row r="31" spans="1:23" s="129" customFormat="1" ht="12" x14ac:dyDescent="0.2"/>
    <row r="32" spans="1:23" s="129" customFormat="1" ht="17.25" customHeight="1" x14ac:dyDescent="0.2">
      <c r="A32" s="93"/>
      <c r="B32" s="93"/>
      <c r="C32" s="93"/>
      <c r="D32" s="93"/>
      <c r="E32" s="93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</row>
    <row r="33" spans="1:35" s="129" customFormat="1" ht="15" customHeight="1" x14ac:dyDescent="0.2">
      <c r="A33" s="93"/>
      <c r="B33" s="93"/>
      <c r="C33" s="93"/>
      <c r="D33" s="93"/>
      <c r="E33" s="93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</row>
    <row r="34" spans="1:35" x14ac:dyDescent="0.25">
      <c r="A34" s="92"/>
      <c r="B34" s="93" t="s">
        <v>361</v>
      </c>
      <c r="C34" s="93"/>
      <c r="D34" s="93"/>
      <c r="E34" s="93"/>
      <c r="F34" s="93"/>
      <c r="G34" s="93" t="s">
        <v>362</v>
      </c>
      <c r="H34" s="94"/>
      <c r="I34" s="94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</row>
    <row r="35" spans="1:35" s="129" customFormat="1" ht="12.75" x14ac:dyDescent="0.2">
      <c r="A35" s="93"/>
      <c r="B35" s="93"/>
      <c r="C35" s="93"/>
      <c r="D35" s="93"/>
      <c r="E35" s="93"/>
    </row>
    <row r="36" spans="1:35" s="129" customFormat="1" ht="17.25" customHeight="1" x14ac:dyDescent="0.2">
      <c r="A36" s="93"/>
      <c r="B36" s="93"/>
      <c r="C36" s="93"/>
      <c r="D36" s="93"/>
      <c r="E36" s="93"/>
    </row>
    <row r="37" spans="1:35" s="129" customFormat="1" ht="12.75" x14ac:dyDescent="0.2">
      <c r="A37" s="93"/>
      <c r="B37" s="93"/>
      <c r="C37" s="93"/>
      <c r="D37" s="93"/>
      <c r="E37" s="93"/>
    </row>
    <row r="38" spans="1:35" s="129" customFormat="1" ht="12.75" x14ac:dyDescent="0.2">
      <c r="A38" s="333" t="s">
        <v>357</v>
      </c>
      <c r="B38" s="333"/>
      <c r="C38" s="333"/>
      <c r="D38" s="333"/>
      <c r="E38" s="92"/>
    </row>
  </sheetData>
  <sheetProtection password="C411" sheet="1" formatCells="0" formatColumns="0" formatRows="0" insertColumns="0" insertRows="0" insertHyperlinks="0" deleteColumns="0" deleteRows="0" sort="0" autoFilter="0" pivotTables="0"/>
  <mergeCells count="18">
    <mergeCell ref="A38:D38"/>
    <mergeCell ref="L8:M8"/>
    <mergeCell ref="D9:I9"/>
    <mergeCell ref="K9:M9"/>
    <mergeCell ref="K10:M10"/>
    <mergeCell ref="D12:M12"/>
    <mergeCell ref="D13:E13"/>
    <mergeCell ref="F13:H13"/>
    <mergeCell ref="L13:M13"/>
    <mergeCell ref="L14:M14"/>
    <mergeCell ref="A12:A15"/>
    <mergeCell ref="B12:B15"/>
    <mergeCell ref="C12:C15"/>
    <mergeCell ref="H3:I3"/>
    <mergeCell ref="A5:M5"/>
    <mergeCell ref="A6:M6"/>
    <mergeCell ref="A7:M7"/>
    <mergeCell ref="A11:M11"/>
  </mergeCell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I38"/>
  <sheetViews>
    <sheetView view="pageBreakPreview" topLeftCell="A10" zoomScale="75" zoomScaleSheetLayoutView="75" workbookViewId="0">
      <selection activeCell="I28" sqref="I28"/>
    </sheetView>
  </sheetViews>
  <sheetFormatPr defaultRowHeight="15.75" x14ac:dyDescent="0.25"/>
  <cols>
    <col min="2" max="2" width="27.625" customWidth="1"/>
    <col min="3" max="3" width="13.375" customWidth="1"/>
    <col min="4" max="5" width="15" customWidth="1"/>
    <col min="9" max="11" width="23.125" customWidth="1"/>
  </cols>
  <sheetData>
    <row r="1" spans="1:26" s="129" customFormat="1" ht="21" customHeight="1" x14ac:dyDescent="0.2">
      <c r="L1" s="129" t="s">
        <v>309</v>
      </c>
    </row>
    <row r="2" spans="1:26" s="129" customFormat="1" x14ac:dyDescent="0.2">
      <c r="H2" s="413"/>
      <c r="I2" s="413"/>
      <c r="J2" s="135"/>
    </row>
    <row r="3" spans="1:26" s="129" customFormat="1" ht="12" x14ac:dyDescent="0.2">
      <c r="H3" s="10"/>
      <c r="I3" s="10"/>
      <c r="J3" s="10"/>
    </row>
    <row r="4" spans="1:26" s="129" customFormat="1" ht="18.75" x14ac:dyDescent="0.2">
      <c r="A4" s="410" t="s">
        <v>123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</row>
    <row r="5" spans="1:26" s="129" customFormat="1" ht="18.75" x14ac:dyDescent="0.2">
      <c r="A5" s="410" t="s">
        <v>284</v>
      </c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</row>
    <row r="6" spans="1:26" s="129" customFormat="1" ht="18.75" x14ac:dyDescent="0.3">
      <c r="A6" s="411" t="s">
        <v>359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</row>
    <row r="7" spans="1:26" s="129" customFormat="1" ht="15.75" customHeight="1" x14ac:dyDescent="0.3">
      <c r="A7" s="53"/>
      <c r="L7" s="392" t="s">
        <v>273</v>
      </c>
      <c r="M7" s="392"/>
    </row>
    <row r="8" spans="1:26" s="129" customFormat="1" ht="21.75" customHeight="1" x14ac:dyDescent="0.2">
      <c r="A8" s="130"/>
      <c r="B8" s="130"/>
      <c r="C8" s="130"/>
      <c r="D8" s="410" t="s">
        <v>300</v>
      </c>
      <c r="E8" s="410"/>
      <c r="F8" s="410"/>
      <c r="G8" s="410"/>
      <c r="H8" s="410"/>
      <c r="I8" s="410"/>
      <c r="J8" s="130"/>
      <c r="K8" s="412" t="s">
        <v>311</v>
      </c>
      <c r="L8" s="412"/>
      <c r="M8" s="412"/>
    </row>
    <row r="9" spans="1:26" s="129" customFormat="1" ht="24.75" customHeight="1" x14ac:dyDescent="0.2">
      <c r="A9" s="16" t="s">
        <v>305</v>
      </c>
      <c r="B9" s="16"/>
      <c r="C9" s="16"/>
      <c r="D9" s="16"/>
      <c r="E9" s="16"/>
      <c r="F9" s="16"/>
      <c r="G9" s="16"/>
      <c r="H9" s="16"/>
      <c r="I9" s="16"/>
      <c r="J9" s="16"/>
      <c r="K9" s="394" t="s">
        <v>307</v>
      </c>
      <c r="L9" s="394"/>
      <c r="M9" s="394"/>
    </row>
    <row r="10" spans="1:26" s="10" customFormat="1" ht="15.75" customHeight="1" thickBot="1" x14ac:dyDescent="0.35">
      <c r="A10" s="414"/>
      <c r="B10" s="414"/>
      <c r="C10" s="414"/>
      <c r="D10" s="414"/>
      <c r="E10" s="414"/>
      <c r="F10" s="414"/>
      <c r="G10" s="414"/>
      <c r="H10" s="414"/>
      <c r="I10" s="414"/>
      <c r="J10" s="414"/>
      <c r="K10" s="414"/>
      <c r="L10" s="414"/>
      <c r="M10" s="414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s="7" customFormat="1" ht="33.75" customHeight="1" x14ac:dyDescent="0.25">
      <c r="A11" s="399" t="s">
        <v>55</v>
      </c>
      <c r="B11" s="395" t="s">
        <v>19</v>
      </c>
      <c r="C11" s="395" t="s">
        <v>1</v>
      </c>
      <c r="D11" s="395" t="s">
        <v>126</v>
      </c>
      <c r="E11" s="395"/>
      <c r="F11" s="395"/>
      <c r="G11" s="395"/>
      <c r="H11" s="395"/>
      <c r="I11" s="395"/>
      <c r="J11" s="395"/>
      <c r="K11" s="395"/>
      <c r="L11" s="395"/>
      <c r="M11" s="396"/>
    </row>
    <row r="12" spans="1:26" s="129" customFormat="1" ht="132" customHeight="1" x14ac:dyDescent="0.2">
      <c r="A12" s="400"/>
      <c r="B12" s="397"/>
      <c r="C12" s="397"/>
      <c r="D12" s="397" t="s">
        <v>29</v>
      </c>
      <c r="E12" s="397"/>
      <c r="F12" s="406" t="s">
        <v>30</v>
      </c>
      <c r="G12" s="407"/>
      <c r="H12" s="408"/>
      <c r="I12" s="262" t="s">
        <v>26</v>
      </c>
      <c r="J12" s="262" t="s">
        <v>20</v>
      </c>
      <c r="K12" s="264" t="s">
        <v>24</v>
      </c>
      <c r="L12" s="397" t="s">
        <v>25</v>
      </c>
      <c r="M12" s="402"/>
    </row>
    <row r="13" spans="1:26" s="8" customFormat="1" ht="171" customHeight="1" thickBot="1" x14ac:dyDescent="0.25">
      <c r="A13" s="400"/>
      <c r="B13" s="397"/>
      <c r="C13" s="397"/>
      <c r="D13" s="263" t="s">
        <v>281</v>
      </c>
      <c r="E13" s="259" t="s">
        <v>282</v>
      </c>
      <c r="F13" s="259" t="s">
        <v>277</v>
      </c>
      <c r="G13" s="299" t="s">
        <v>276</v>
      </c>
      <c r="H13" s="259" t="s">
        <v>283</v>
      </c>
      <c r="I13" s="259" t="s">
        <v>275</v>
      </c>
      <c r="J13" s="259" t="s">
        <v>278</v>
      </c>
      <c r="K13" s="259" t="s">
        <v>279</v>
      </c>
      <c r="L13" s="403" t="s">
        <v>280</v>
      </c>
      <c r="M13" s="404"/>
    </row>
    <row r="14" spans="1:26" s="129" customFormat="1" ht="82.5" hidden="1" customHeight="1" x14ac:dyDescent="0.2">
      <c r="A14" s="401"/>
      <c r="B14" s="398"/>
      <c r="C14" s="398"/>
      <c r="D14" s="287" t="s">
        <v>118</v>
      </c>
      <c r="E14" s="287" t="s">
        <v>118</v>
      </c>
      <c r="F14" s="287" t="s">
        <v>118</v>
      </c>
      <c r="G14" s="287" t="s">
        <v>118</v>
      </c>
      <c r="H14" s="287"/>
      <c r="I14" s="287" t="s">
        <v>118</v>
      </c>
      <c r="J14" s="287" t="s">
        <v>118</v>
      </c>
      <c r="K14" s="287" t="s">
        <v>118</v>
      </c>
      <c r="L14" s="287" t="s">
        <v>118</v>
      </c>
      <c r="M14" s="288" t="s">
        <v>54</v>
      </c>
    </row>
    <row r="15" spans="1:26" s="136" customFormat="1" ht="16.5" thickBot="1" x14ac:dyDescent="0.3">
      <c r="A15" s="289">
        <v>1</v>
      </c>
      <c r="B15" s="290">
        <v>2</v>
      </c>
      <c r="C15" s="291">
        <v>3</v>
      </c>
      <c r="D15" s="292" t="s">
        <v>37</v>
      </c>
      <c r="E15" s="292" t="s">
        <v>44</v>
      </c>
      <c r="F15" s="292" t="s">
        <v>34</v>
      </c>
      <c r="G15" s="292" t="s">
        <v>35</v>
      </c>
      <c r="H15" s="292" t="s">
        <v>354</v>
      </c>
      <c r="I15" s="292" t="s">
        <v>36</v>
      </c>
      <c r="J15" s="292" t="s">
        <v>46</v>
      </c>
      <c r="K15" s="292" t="s">
        <v>47</v>
      </c>
      <c r="L15" s="292" t="s">
        <v>355</v>
      </c>
      <c r="M15" s="293" t="s">
        <v>53</v>
      </c>
    </row>
    <row r="16" spans="1:26" s="136" customFormat="1" ht="24.75" customHeight="1" x14ac:dyDescent="0.25">
      <c r="A16" s="221"/>
      <c r="B16" s="251" t="s">
        <v>238</v>
      </c>
      <c r="C16" s="222"/>
      <c r="D16" s="285"/>
      <c r="E16" s="285"/>
      <c r="F16" s="285"/>
      <c r="G16" s="285"/>
      <c r="H16" s="294">
        <f>H18</f>
        <v>647</v>
      </c>
      <c r="I16" s="285"/>
      <c r="J16" s="285"/>
      <c r="K16" s="285">
        <f>K17</f>
        <v>48.213154000000003</v>
      </c>
      <c r="L16" s="285"/>
      <c r="M16" s="300"/>
    </row>
    <row r="17" spans="1:20" s="136" customFormat="1" ht="56.25" customHeight="1" x14ac:dyDescent="0.25">
      <c r="A17" s="256">
        <v>1</v>
      </c>
      <c r="B17" s="81" t="s">
        <v>239</v>
      </c>
      <c r="C17" s="100"/>
      <c r="D17" s="223"/>
      <c r="E17" s="223"/>
      <c r="F17" s="223"/>
      <c r="G17" s="223"/>
      <c r="H17" s="295">
        <f>H18</f>
        <v>647</v>
      </c>
      <c r="I17" s="223"/>
      <c r="J17" s="223"/>
      <c r="K17" s="223">
        <f>K20+K18+K19+K22</f>
        <v>48.213154000000003</v>
      </c>
      <c r="L17" s="223"/>
      <c r="M17" s="224"/>
    </row>
    <row r="18" spans="1:20" s="136" customFormat="1" ht="47.25" customHeight="1" x14ac:dyDescent="0.25">
      <c r="A18" s="256" t="s">
        <v>133</v>
      </c>
      <c r="B18" s="139" t="s">
        <v>306</v>
      </c>
      <c r="C18" s="100" t="s">
        <v>334</v>
      </c>
      <c r="D18" s="223"/>
      <c r="E18" s="223"/>
      <c r="F18" s="223"/>
      <c r="G18" s="223"/>
      <c r="H18" s="295">
        <v>647</v>
      </c>
      <c r="I18" s="223"/>
      <c r="J18" s="223"/>
      <c r="K18" s="223">
        <f>'1'!AA14</f>
        <v>38.388820000000003</v>
      </c>
      <c r="L18" s="223"/>
      <c r="M18" s="225"/>
    </row>
    <row r="19" spans="1:20" s="136" customFormat="1" ht="37.5" customHeight="1" x14ac:dyDescent="0.25">
      <c r="A19" s="256" t="s">
        <v>138</v>
      </c>
      <c r="B19" s="139" t="s">
        <v>312</v>
      </c>
      <c r="C19" s="100" t="s">
        <v>335</v>
      </c>
      <c r="D19" s="223"/>
      <c r="E19" s="223"/>
      <c r="F19" s="223"/>
      <c r="G19" s="223">
        <v>0.8</v>
      </c>
      <c r="H19" s="295"/>
      <c r="I19" s="223"/>
      <c r="J19" s="223"/>
      <c r="K19" s="223">
        <f>'1'!AA15</f>
        <v>9.8243340000000003</v>
      </c>
      <c r="L19" s="223"/>
      <c r="M19" s="225"/>
    </row>
    <row r="20" spans="1:20" s="136" customFormat="1" ht="34.5" customHeight="1" x14ac:dyDescent="0.25">
      <c r="A20" s="256" t="s">
        <v>161</v>
      </c>
      <c r="B20" s="139" t="s">
        <v>240</v>
      </c>
      <c r="C20" s="100"/>
      <c r="D20" s="223"/>
      <c r="E20" s="223"/>
      <c r="F20" s="223"/>
      <c r="G20" s="223"/>
      <c r="H20" s="295"/>
      <c r="I20" s="223"/>
      <c r="J20" s="223"/>
      <c r="K20" s="223">
        <f>K21</f>
        <v>0</v>
      </c>
      <c r="L20" s="223"/>
      <c r="M20" s="225"/>
    </row>
    <row r="21" spans="1:20" s="136" customFormat="1" ht="42" customHeight="1" x14ac:dyDescent="0.25">
      <c r="A21" s="256" t="s">
        <v>316</v>
      </c>
      <c r="B21" s="139" t="s">
        <v>241</v>
      </c>
      <c r="C21" s="100" t="s">
        <v>337</v>
      </c>
      <c r="D21" s="223"/>
      <c r="E21" s="223"/>
      <c r="F21" s="223"/>
      <c r="G21" s="223"/>
      <c r="H21" s="295"/>
      <c r="I21" s="223"/>
      <c r="J21" s="223"/>
      <c r="K21" s="223">
        <f>'1'!AA17</f>
        <v>0</v>
      </c>
      <c r="L21" s="223"/>
      <c r="M21" s="225"/>
    </row>
    <row r="22" spans="1:20" s="136" customFormat="1" ht="54" customHeight="1" x14ac:dyDescent="0.25">
      <c r="A22" s="256" t="s">
        <v>330</v>
      </c>
      <c r="B22" s="139" t="s">
        <v>323</v>
      </c>
      <c r="C22" s="100" t="s">
        <v>336</v>
      </c>
      <c r="D22" s="223"/>
      <c r="E22" s="223"/>
      <c r="F22" s="223"/>
      <c r="G22" s="223"/>
      <c r="H22" s="295"/>
      <c r="I22" s="223"/>
      <c r="J22" s="223"/>
      <c r="K22" s="223">
        <f>'1'!AA18</f>
        <v>0</v>
      </c>
      <c r="L22" s="223"/>
      <c r="M22" s="225"/>
    </row>
    <row r="23" spans="1:20" s="136" customFormat="1" ht="51.75" customHeight="1" x14ac:dyDescent="0.25">
      <c r="A23" s="170" t="s">
        <v>255</v>
      </c>
      <c r="B23" s="85" t="s">
        <v>324</v>
      </c>
      <c r="C23" s="100" t="s">
        <v>338</v>
      </c>
      <c r="D23" s="283"/>
      <c r="E23" s="283"/>
      <c r="F23" s="283"/>
      <c r="G23" s="283"/>
      <c r="H23" s="301"/>
      <c r="I23" s="283"/>
      <c r="J23" s="283"/>
      <c r="K23" s="283">
        <f>K24+K26</f>
        <v>0</v>
      </c>
      <c r="L23" s="283"/>
      <c r="M23" s="302"/>
    </row>
    <row r="24" spans="1:20" s="136" customFormat="1" ht="30.75" customHeight="1" x14ac:dyDescent="0.25">
      <c r="A24" s="256" t="s">
        <v>140</v>
      </c>
      <c r="B24" s="268" t="s">
        <v>325</v>
      </c>
      <c r="C24" s="100"/>
      <c r="D24" s="223"/>
      <c r="E24" s="223"/>
      <c r="F24" s="223"/>
      <c r="G24" s="223"/>
      <c r="H24" s="295"/>
      <c r="I24" s="223"/>
      <c r="J24" s="223"/>
      <c r="K24" s="223">
        <f>K25</f>
        <v>0</v>
      </c>
      <c r="L24" s="223"/>
      <c r="M24" s="225"/>
    </row>
    <row r="25" spans="1:20" s="136" customFormat="1" ht="37.5" customHeight="1" x14ac:dyDescent="0.25">
      <c r="A25" s="256" t="s">
        <v>285</v>
      </c>
      <c r="B25" s="139" t="s">
        <v>352</v>
      </c>
      <c r="C25" s="100"/>
      <c r="D25" s="223"/>
      <c r="E25" s="223"/>
      <c r="F25" s="223"/>
      <c r="G25" s="223"/>
      <c r="H25" s="295"/>
      <c r="I25" s="223"/>
      <c r="J25" s="223"/>
      <c r="K25" s="223">
        <f>'1'!AA21</f>
        <v>0</v>
      </c>
      <c r="L25" s="223"/>
      <c r="M25" s="225"/>
    </row>
    <row r="26" spans="1:20" s="136" customFormat="1" ht="30" customHeight="1" x14ac:dyDescent="0.25">
      <c r="A26" s="256" t="s">
        <v>141</v>
      </c>
      <c r="B26" s="268" t="s">
        <v>326</v>
      </c>
      <c r="C26" s="100"/>
      <c r="D26" s="223"/>
      <c r="E26" s="223"/>
      <c r="F26" s="223"/>
      <c r="G26" s="223"/>
      <c r="H26" s="295"/>
      <c r="I26" s="223"/>
      <c r="J26" s="223"/>
      <c r="K26" s="223">
        <f>K27+K28+K29</f>
        <v>0</v>
      </c>
      <c r="L26" s="223"/>
      <c r="M26" s="225"/>
    </row>
    <row r="27" spans="1:20" s="136" customFormat="1" ht="51.75" customHeight="1" x14ac:dyDescent="0.25">
      <c r="A27" s="170" t="s">
        <v>331</v>
      </c>
      <c r="B27" s="79" t="s">
        <v>327</v>
      </c>
      <c r="C27" s="171"/>
      <c r="D27" s="283"/>
      <c r="E27" s="283"/>
      <c r="F27" s="283"/>
      <c r="G27" s="283"/>
      <c r="H27" s="301"/>
      <c r="I27" s="283"/>
      <c r="J27" s="283"/>
      <c r="K27" s="283">
        <f>'1'!AA23</f>
        <v>0</v>
      </c>
      <c r="L27" s="283"/>
      <c r="M27" s="302"/>
    </row>
    <row r="28" spans="1:20" s="136" customFormat="1" ht="69" customHeight="1" x14ac:dyDescent="0.25">
      <c r="A28" s="256" t="s">
        <v>332</v>
      </c>
      <c r="B28" s="139" t="s">
        <v>328</v>
      </c>
      <c r="C28" s="100"/>
      <c r="D28" s="223"/>
      <c r="E28" s="223"/>
      <c r="F28" s="223"/>
      <c r="G28" s="223"/>
      <c r="H28" s="295"/>
      <c r="I28" s="223"/>
      <c r="J28" s="223"/>
      <c r="K28" s="223">
        <f>'1'!AA24</f>
        <v>0</v>
      </c>
      <c r="L28" s="223"/>
      <c r="M28" s="225"/>
    </row>
    <row r="29" spans="1:20" s="136" customFormat="1" ht="69" customHeight="1" thickBot="1" x14ac:dyDescent="0.3">
      <c r="A29" s="248" t="s">
        <v>333</v>
      </c>
      <c r="B29" s="195" t="s">
        <v>329</v>
      </c>
      <c r="C29" s="243"/>
      <c r="D29" s="226"/>
      <c r="E29" s="226"/>
      <c r="F29" s="226"/>
      <c r="G29" s="226"/>
      <c r="H29" s="298"/>
      <c r="I29" s="226"/>
      <c r="J29" s="226"/>
      <c r="K29" s="226">
        <f>'1'!AA25</f>
        <v>0</v>
      </c>
      <c r="L29" s="226"/>
      <c r="M29" s="303"/>
    </row>
    <row r="30" spans="1:20" s="129" customFormat="1" ht="12" x14ac:dyDescent="0.2"/>
    <row r="31" spans="1:20" s="129" customFormat="1" ht="17.25" customHeight="1" x14ac:dyDescent="0.2">
      <c r="A31" s="93"/>
      <c r="B31" s="93"/>
      <c r="C31" s="93"/>
      <c r="D31" s="93"/>
      <c r="E31" s="93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</row>
    <row r="32" spans="1:20" s="129" customFormat="1" ht="15" customHeight="1" x14ac:dyDescent="0.2">
      <c r="A32" s="93"/>
      <c r="B32" s="93"/>
      <c r="C32" s="93"/>
      <c r="D32" s="93"/>
      <c r="E32" s="93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</row>
    <row r="33" spans="1:35" x14ac:dyDescent="0.25">
      <c r="A33" s="92"/>
      <c r="B33" s="93" t="s">
        <v>361</v>
      </c>
      <c r="C33" s="93"/>
      <c r="D33" s="93"/>
      <c r="E33" s="93"/>
      <c r="F33" s="93"/>
      <c r="G33" s="93" t="s">
        <v>362</v>
      </c>
      <c r="H33" s="94"/>
      <c r="I33" s="94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</row>
    <row r="34" spans="1:35" s="129" customFormat="1" ht="12.75" x14ac:dyDescent="0.2">
      <c r="A34" s="93"/>
      <c r="B34" s="93"/>
      <c r="C34" s="93"/>
      <c r="D34" s="93"/>
      <c r="E34" s="93"/>
    </row>
    <row r="35" spans="1:35" s="129" customFormat="1" ht="17.25" customHeight="1" x14ac:dyDescent="0.2">
      <c r="A35" s="93"/>
      <c r="B35" s="93"/>
      <c r="C35" s="93"/>
      <c r="D35" s="93"/>
      <c r="E35" s="93"/>
    </row>
    <row r="36" spans="1:35" s="129" customFormat="1" ht="17.25" customHeight="1" x14ac:dyDescent="0.2">
      <c r="A36" s="93"/>
      <c r="B36" s="93"/>
      <c r="C36" s="93"/>
      <c r="D36" s="93"/>
      <c r="E36" s="93"/>
    </row>
    <row r="37" spans="1:35" s="129" customFormat="1" ht="12.75" x14ac:dyDescent="0.2">
      <c r="A37" s="93"/>
      <c r="B37" s="93"/>
      <c r="C37" s="93"/>
      <c r="D37" s="93"/>
      <c r="E37" s="93"/>
    </row>
    <row r="38" spans="1:35" s="129" customFormat="1" ht="12.75" x14ac:dyDescent="0.2">
      <c r="A38" s="333" t="s">
        <v>357</v>
      </c>
      <c r="B38" s="333"/>
      <c r="C38" s="333"/>
      <c r="D38" s="333"/>
      <c r="E38" s="92"/>
    </row>
  </sheetData>
  <sheetProtection password="C411" sheet="1" formatCells="0" formatColumns="0" formatRows="0" insertColumns="0" insertRows="0" insertHyperlinks="0" deleteColumns="0" deleteRows="0" sort="0" autoFilter="0" pivotTables="0"/>
  <mergeCells count="18">
    <mergeCell ref="A38:D38"/>
    <mergeCell ref="L7:M7"/>
    <mergeCell ref="D8:I8"/>
    <mergeCell ref="K8:M8"/>
    <mergeCell ref="K9:M9"/>
    <mergeCell ref="L13:M13"/>
    <mergeCell ref="H2:I2"/>
    <mergeCell ref="A4:M4"/>
    <mergeCell ref="A5:M5"/>
    <mergeCell ref="A6:M6"/>
    <mergeCell ref="L12:M12"/>
    <mergeCell ref="A10:M10"/>
    <mergeCell ref="A11:A14"/>
    <mergeCell ref="B11:B14"/>
    <mergeCell ref="C11:C14"/>
    <mergeCell ref="D11:M11"/>
    <mergeCell ref="D12:E12"/>
    <mergeCell ref="F12:H12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rowBreaks count="2" manualBreakCount="2">
    <brk id="21" max="12" man="1"/>
    <brk id="28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I38"/>
  <sheetViews>
    <sheetView view="pageBreakPreview" zoomScale="75" zoomScaleSheetLayoutView="75" workbookViewId="0">
      <selection activeCell="B22" sqref="B22"/>
    </sheetView>
  </sheetViews>
  <sheetFormatPr defaultRowHeight="15.75" x14ac:dyDescent="0.25"/>
  <cols>
    <col min="1" max="1" width="8.625" customWidth="1"/>
    <col min="2" max="2" width="31.625" customWidth="1"/>
    <col min="3" max="3" width="11.875" customWidth="1"/>
    <col min="4" max="5" width="14.125" customWidth="1"/>
    <col min="6" max="8" width="10.625" customWidth="1"/>
    <col min="9" max="11" width="23" customWidth="1"/>
    <col min="12" max="12" width="17.625" customWidth="1"/>
    <col min="13" max="13" width="12.375" customWidth="1"/>
  </cols>
  <sheetData>
    <row r="1" spans="1:26" s="129" customFormat="1" ht="15.75" customHeight="1" x14ac:dyDescent="0.2">
      <c r="L1" s="129" t="s">
        <v>308</v>
      </c>
    </row>
    <row r="2" spans="1:26" s="129" customFormat="1" x14ac:dyDescent="0.2">
      <c r="H2" s="413"/>
      <c r="I2" s="413"/>
      <c r="J2" s="135"/>
      <c r="M2" s="260"/>
    </row>
    <row r="3" spans="1:26" s="129" customFormat="1" ht="12" x14ac:dyDescent="0.2">
      <c r="H3" s="10"/>
      <c r="I3" s="10"/>
      <c r="J3" s="10"/>
    </row>
    <row r="4" spans="1:26" s="129" customFormat="1" ht="18.75" x14ac:dyDescent="0.2">
      <c r="A4" s="410" t="s">
        <v>123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</row>
    <row r="5" spans="1:26" s="129" customFormat="1" ht="18.75" x14ac:dyDescent="0.2">
      <c r="A5" s="410" t="s">
        <v>284</v>
      </c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</row>
    <row r="6" spans="1:26" s="129" customFormat="1" ht="18.75" x14ac:dyDescent="0.3">
      <c r="A6" s="411" t="s">
        <v>360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</row>
    <row r="7" spans="1:26" s="129" customFormat="1" ht="15.75" customHeight="1" x14ac:dyDescent="0.3">
      <c r="A7" s="53"/>
      <c r="L7" s="392" t="s">
        <v>273</v>
      </c>
      <c r="M7" s="392"/>
    </row>
    <row r="8" spans="1:26" s="129" customFormat="1" ht="21.75" customHeight="1" x14ac:dyDescent="0.2">
      <c r="A8" s="130"/>
      <c r="B8" s="130"/>
      <c r="C8" s="130"/>
      <c r="D8" s="410" t="s">
        <v>300</v>
      </c>
      <c r="E8" s="410"/>
      <c r="F8" s="410"/>
      <c r="G8" s="410"/>
      <c r="H8" s="410"/>
      <c r="I8" s="410"/>
      <c r="J8" s="130"/>
      <c r="K8" s="412" t="s">
        <v>311</v>
      </c>
      <c r="L8" s="412"/>
      <c r="M8" s="412"/>
    </row>
    <row r="9" spans="1:26" s="129" customFormat="1" ht="24.75" customHeight="1" x14ac:dyDescent="0.2">
      <c r="A9" s="16" t="s">
        <v>305</v>
      </c>
      <c r="B9" s="16"/>
      <c r="C9" s="16"/>
      <c r="D9" s="16"/>
      <c r="E9" s="16"/>
      <c r="F9" s="16"/>
      <c r="G9" s="16"/>
      <c r="H9" s="16"/>
      <c r="I9" s="16"/>
      <c r="J9" s="16"/>
      <c r="K9" s="394" t="s">
        <v>307</v>
      </c>
      <c r="L9" s="394"/>
      <c r="M9" s="394"/>
    </row>
    <row r="10" spans="1:26" s="10" customFormat="1" ht="6.75" customHeight="1" thickBot="1" x14ac:dyDescent="0.35">
      <c r="A10" s="414"/>
      <c r="B10" s="414"/>
      <c r="C10" s="414"/>
      <c r="D10" s="414"/>
      <c r="E10" s="414"/>
      <c r="F10" s="414"/>
      <c r="G10" s="414"/>
      <c r="H10" s="414"/>
      <c r="I10" s="414"/>
      <c r="J10" s="414"/>
      <c r="K10" s="414"/>
      <c r="L10" s="414"/>
      <c r="M10" s="414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s="7" customFormat="1" ht="33.75" customHeight="1" x14ac:dyDescent="0.25">
      <c r="A11" s="399" t="s">
        <v>55</v>
      </c>
      <c r="B11" s="395" t="s">
        <v>19</v>
      </c>
      <c r="C11" s="395" t="s">
        <v>1</v>
      </c>
      <c r="D11" s="395" t="s">
        <v>126</v>
      </c>
      <c r="E11" s="395"/>
      <c r="F11" s="395"/>
      <c r="G11" s="395"/>
      <c r="H11" s="395"/>
      <c r="I11" s="395"/>
      <c r="J11" s="395"/>
      <c r="K11" s="395"/>
      <c r="L11" s="395"/>
      <c r="M11" s="396"/>
    </row>
    <row r="12" spans="1:26" s="129" customFormat="1" ht="126" customHeight="1" x14ac:dyDescent="0.2">
      <c r="A12" s="400"/>
      <c r="B12" s="397"/>
      <c r="C12" s="397"/>
      <c r="D12" s="397" t="s">
        <v>29</v>
      </c>
      <c r="E12" s="397"/>
      <c r="F12" s="406" t="s">
        <v>30</v>
      </c>
      <c r="G12" s="407"/>
      <c r="H12" s="408"/>
      <c r="I12" s="262" t="s">
        <v>26</v>
      </c>
      <c r="J12" s="262" t="s">
        <v>20</v>
      </c>
      <c r="K12" s="264" t="s">
        <v>24</v>
      </c>
      <c r="L12" s="397" t="s">
        <v>25</v>
      </c>
      <c r="M12" s="402"/>
    </row>
    <row r="13" spans="1:26" s="8" customFormat="1" ht="162" customHeight="1" thickBot="1" x14ac:dyDescent="0.25">
      <c r="A13" s="400"/>
      <c r="B13" s="397"/>
      <c r="C13" s="397"/>
      <c r="D13" s="263" t="s">
        <v>281</v>
      </c>
      <c r="E13" s="259" t="s">
        <v>282</v>
      </c>
      <c r="F13" s="259" t="s">
        <v>277</v>
      </c>
      <c r="G13" s="299" t="s">
        <v>276</v>
      </c>
      <c r="H13" s="259" t="s">
        <v>283</v>
      </c>
      <c r="I13" s="259" t="s">
        <v>275</v>
      </c>
      <c r="J13" s="259" t="s">
        <v>278</v>
      </c>
      <c r="K13" s="259" t="s">
        <v>279</v>
      </c>
      <c r="L13" s="403" t="s">
        <v>280</v>
      </c>
      <c r="M13" s="404"/>
    </row>
    <row r="14" spans="1:26" s="129" customFormat="1" ht="82.5" hidden="1" customHeight="1" x14ac:dyDescent="0.2">
      <c r="A14" s="401"/>
      <c r="B14" s="398"/>
      <c r="C14" s="398"/>
      <c r="D14" s="287" t="s">
        <v>118</v>
      </c>
      <c r="E14" s="287" t="s">
        <v>118</v>
      </c>
      <c r="F14" s="287" t="s">
        <v>118</v>
      </c>
      <c r="G14" s="287" t="s">
        <v>118</v>
      </c>
      <c r="H14" s="287"/>
      <c r="I14" s="287" t="s">
        <v>118</v>
      </c>
      <c r="J14" s="287" t="s">
        <v>118</v>
      </c>
      <c r="K14" s="287" t="s">
        <v>118</v>
      </c>
      <c r="L14" s="287" t="s">
        <v>118</v>
      </c>
      <c r="M14" s="288" t="s">
        <v>54</v>
      </c>
    </row>
    <row r="15" spans="1:26" s="136" customFormat="1" ht="16.5" thickBot="1" x14ac:dyDescent="0.3">
      <c r="A15" s="289">
        <v>1</v>
      </c>
      <c r="B15" s="290">
        <v>2</v>
      </c>
      <c r="C15" s="291">
        <v>3</v>
      </c>
      <c r="D15" s="292" t="s">
        <v>37</v>
      </c>
      <c r="E15" s="292" t="s">
        <v>44</v>
      </c>
      <c r="F15" s="292" t="s">
        <v>34</v>
      </c>
      <c r="G15" s="292" t="s">
        <v>35</v>
      </c>
      <c r="H15" s="292" t="s">
        <v>354</v>
      </c>
      <c r="I15" s="292" t="s">
        <v>36</v>
      </c>
      <c r="J15" s="292" t="s">
        <v>46</v>
      </c>
      <c r="K15" s="292" t="s">
        <v>47</v>
      </c>
      <c r="L15" s="292" t="s">
        <v>355</v>
      </c>
      <c r="M15" s="293" t="s">
        <v>53</v>
      </c>
    </row>
    <row r="16" spans="1:26" s="136" customFormat="1" ht="19.5" customHeight="1" x14ac:dyDescent="0.25">
      <c r="A16" s="221"/>
      <c r="B16" s="251" t="s">
        <v>238</v>
      </c>
      <c r="C16" s="222"/>
      <c r="D16" s="284"/>
      <c r="E16" s="284"/>
      <c r="F16" s="284"/>
      <c r="G16" s="285"/>
      <c r="H16" s="294">
        <f>H18</f>
        <v>575</v>
      </c>
      <c r="I16" s="285"/>
      <c r="J16" s="285"/>
      <c r="K16" s="285">
        <f>K17</f>
        <v>59.522684999999996</v>
      </c>
      <c r="L16" s="285"/>
      <c r="M16" s="286"/>
    </row>
    <row r="17" spans="1:21" s="136" customFormat="1" ht="47.25" x14ac:dyDescent="0.25">
      <c r="A17" s="256">
        <v>1</v>
      </c>
      <c r="B17" s="81" t="s">
        <v>239</v>
      </c>
      <c r="C17" s="100"/>
      <c r="D17" s="223"/>
      <c r="E17" s="223"/>
      <c r="F17" s="223"/>
      <c r="G17" s="223"/>
      <c r="H17" s="295">
        <f>H18</f>
        <v>575</v>
      </c>
      <c r="I17" s="223"/>
      <c r="J17" s="223"/>
      <c r="K17" s="223">
        <f>K20+K18+K19+K22</f>
        <v>59.522684999999996</v>
      </c>
      <c r="L17" s="223"/>
      <c r="M17" s="224"/>
    </row>
    <row r="18" spans="1:21" s="136" customFormat="1" ht="47.25" customHeight="1" x14ac:dyDescent="0.25">
      <c r="A18" s="256" t="s">
        <v>133</v>
      </c>
      <c r="B18" s="139" t="s">
        <v>306</v>
      </c>
      <c r="C18" s="100" t="s">
        <v>334</v>
      </c>
      <c r="D18" s="223"/>
      <c r="E18" s="223"/>
      <c r="F18" s="223"/>
      <c r="G18" s="223"/>
      <c r="H18" s="295">
        <v>575</v>
      </c>
      <c r="I18" s="223"/>
      <c r="J18" s="223"/>
      <c r="K18" s="223">
        <f>'1'!AD14</f>
        <v>38.336874999999999</v>
      </c>
      <c r="L18" s="223"/>
      <c r="M18" s="225"/>
    </row>
    <row r="19" spans="1:21" s="136" customFormat="1" ht="44.25" customHeight="1" x14ac:dyDescent="0.25">
      <c r="A19" s="256" t="s">
        <v>138</v>
      </c>
      <c r="B19" s="139" t="s">
        <v>312</v>
      </c>
      <c r="C19" s="100" t="s">
        <v>335</v>
      </c>
      <c r="D19" s="223"/>
      <c r="E19" s="223"/>
      <c r="F19" s="223"/>
      <c r="G19" s="223">
        <v>0.8</v>
      </c>
      <c r="H19" s="295"/>
      <c r="I19" s="223"/>
      <c r="J19" s="223"/>
      <c r="K19" s="223">
        <f>'1'!AD15</f>
        <v>13.81001</v>
      </c>
      <c r="L19" s="223"/>
      <c r="M19" s="225"/>
    </row>
    <row r="20" spans="1:21" s="136" customFormat="1" ht="31.5" x14ac:dyDescent="0.25">
      <c r="A20" s="256" t="s">
        <v>161</v>
      </c>
      <c r="B20" s="139" t="s">
        <v>240</v>
      </c>
      <c r="C20" s="100"/>
      <c r="D20" s="223"/>
      <c r="E20" s="223"/>
      <c r="F20" s="223"/>
      <c r="G20" s="223"/>
      <c r="H20" s="295"/>
      <c r="I20" s="223"/>
      <c r="J20" s="223"/>
      <c r="K20" s="223">
        <f>K21</f>
        <v>7.3757999999999999</v>
      </c>
      <c r="L20" s="223"/>
      <c r="M20" s="225"/>
    </row>
    <row r="21" spans="1:21" s="136" customFormat="1" ht="30" customHeight="1" x14ac:dyDescent="0.25">
      <c r="A21" s="256" t="s">
        <v>316</v>
      </c>
      <c r="B21" s="139" t="s">
        <v>241</v>
      </c>
      <c r="C21" s="100" t="s">
        <v>337</v>
      </c>
      <c r="D21" s="223"/>
      <c r="E21" s="223"/>
      <c r="F21" s="223"/>
      <c r="G21" s="223"/>
      <c r="H21" s="295"/>
      <c r="I21" s="223"/>
      <c r="J21" s="223"/>
      <c r="K21" s="223">
        <f>'1'!AD17</f>
        <v>7.3757999999999999</v>
      </c>
      <c r="L21" s="223"/>
      <c r="M21" s="225"/>
    </row>
    <row r="22" spans="1:21" s="136" customFormat="1" ht="54" customHeight="1" x14ac:dyDescent="0.25">
      <c r="A22" s="256" t="s">
        <v>330</v>
      </c>
      <c r="B22" s="139" t="s">
        <v>323</v>
      </c>
      <c r="C22" s="100" t="s">
        <v>336</v>
      </c>
      <c r="D22" s="223"/>
      <c r="E22" s="223"/>
      <c r="F22" s="223"/>
      <c r="G22" s="223"/>
      <c r="H22" s="295"/>
      <c r="I22" s="223"/>
      <c r="J22" s="223"/>
      <c r="K22" s="223">
        <f>'1'!AD18</f>
        <v>0</v>
      </c>
      <c r="L22" s="223"/>
      <c r="M22" s="225"/>
    </row>
    <row r="23" spans="1:21" s="136" customFormat="1" ht="48.75" customHeight="1" x14ac:dyDescent="0.25">
      <c r="A23" s="170" t="s">
        <v>255</v>
      </c>
      <c r="B23" s="85" t="s">
        <v>324</v>
      </c>
      <c r="C23" s="100" t="s">
        <v>338</v>
      </c>
      <c r="D23" s="283"/>
      <c r="E23" s="283"/>
      <c r="F23" s="283"/>
      <c r="G23" s="283"/>
      <c r="H23" s="301"/>
      <c r="I23" s="283"/>
      <c r="J23" s="283"/>
      <c r="K23" s="283">
        <f>K24+K26</f>
        <v>0</v>
      </c>
      <c r="L23" s="283"/>
      <c r="M23" s="302"/>
    </row>
    <row r="24" spans="1:21" s="136" customFormat="1" x14ac:dyDescent="0.25">
      <c r="A24" s="256" t="s">
        <v>140</v>
      </c>
      <c r="B24" s="268" t="s">
        <v>325</v>
      </c>
      <c r="C24" s="100"/>
      <c r="D24" s="223"/>
      <c r="E24" s="223"/>
      <c r="F24" s="223"/>
      <c r="G24" s="223"/>
      <c r="H24" s="295"/>
      <c r="I24" s="223"/>
      <c r="J24" s="223"/>
      <c r="K24" s="223">
        <f>K25</f>
        <v>0</v>
      </c>
      <c r="L24" s="223"/>
      <c r="M24" s="225"/>
    </row>
    <row r="25" spans="1:21" s="136" customFormat="1" ht="37.5" customHeight="1" x14ac:dyDescent="0.25">
      <c r="A25" s="256" t="s">
        <v>285</v>
      </c>
      <c r="B25" s="139" t="s">
        <v>352</v>
      </c>
      <c r="C25" s="100"/>
      <c r="D25" s="223"/>
      <c r="E25" s="223"/>
      <c r="F25" s="223"/>
      <c r="G25" s="223"/>
      <c r="H25" s="295"/>
      <c r="I25" s="223"/>
      <c r="J25" s="223"/>
      <c r="K25" s="223">
        <f>'1'!AD21</f>
        <v>0</v>
      </c>
      <c r="L25" s="223"/>
      <c r="M25" s="225"/>
    </row>
    <row r="26" spans="1:21" s="136" customFormat="1" ht="30" customHeight="1" x14ac:dyDescent="0.25">
      <c r="A26" s="256" t="s">
        <v>141</v>
      </c>
      <c r="B26" s="268" t="s">
        <v>326</v>
      </c>
      <c r="C26" s="100"/>
      <c r="D26" s="223"/>
      <c r="E26" s="223"/>
      <c r="F26" s="223"/>
      <c r="G26" s="223"/>
      <c r="H26" s="295"/>
      <c r="I26" s="223"/>
      <c r="J26" s="223"/>
      <c r="K26" s="223">
        <f>K27+K28+K29</f>
        <v>0</v>
      </c>
      <c r="L26" s="223"/>
      <c r="M26" s="225"/>
    </row>
    <row r="27" spans="1:21" s="136" customFormat="1" ht="51.75" customHeight="1" x14ac:dyDescent="0.25">
      <c r="A27" s="170" t="s">
        <v>331</v>
      </c>
      <c r="B27" s="79" t="s">
        <v>327</v>
      </c>
      <c r="C27" s="171"/>
      <c r="D27" s="283"/>
      <c r="E27" s="283"/>
      <c r="F27" s="283"/>
      <c r="G27" s="283"/>
      <c r="H27" s="301"/>
      <c r="I27" s="283"/>
      <c r="J27" s="283"/>
      <c r="K27" s="283">
        <f>'1'!AD23</f>
        <v>0</v>
      </c>
      <c r="L27" s="283"/>
      <c r="M27" s="302"/>
    </row>
    <row r="28" spans="1:21" s="136" customFormat="1" ht="69" customHeight="1" x14ac:dyDescent="0.25">
      <c r="A28" s="256" t="s">
        <v>332</v>
      </c>
      <c r="B28" s="139" t="s">
        <v>328</v>
      </c>
      <c r="C28" s="100"/>
      <c r="D28" s="223"/>
      <c r="E28" s="223"/>
      <c r="F28" s="223"/>
      <c r="G28" s="223"/>
      <c r="H28" s="295"/>
      <c r="I28" s="223"/>
      <c r="J28" s="223"/>
      <c r="K28" s="223">
        <f>'1'!AD24</f>
        <v>0</v>
      </c>
      <c r="L28" s="223"/>
      <c r="M28" s="225"/>
    </row>
    <row r="29" spans="1:21" s="136" customFormat="1" ht="69" customHeight="1" thickBot="1" x14ac:dyDescent="0.3">
      <c r="A29" s="248" t="s">
        <v>333</v>
      </c>
      <c r="B29" s="195" t="s">
        <v>329</v>
      </c>
      <c r="C29" s="243"/>
      <c r="D29" s="226"/>
      <c r="E29" s="226"/>
      <c r="F29" s="226"/>
      <c r="G29" s="226"/>
      <c r="H29" s="298"/>
      <c r="I29" s="226"/>
      <c r="J29" s="226"/>
      <c r="K29" s="226">
        <f>'1'!AD25</f>
        <v>0</v>
      </c>
      <c r="L29" s="226"/>
      <c r="M29" s="303"/>
    </row>
    <row r="30" spans="1:21" s="129" customFormat="1" ht="12" x14ac:dyDescent="0.2"/>
    <row r="31" spans="1:21" s="129" customFormat="1" ht="17.25" customHeight="1" x14ac:dyDescent="0.2">
      <c r="A31" s="93"/>
      <c r="B31" s="93"/>
      <c r="C31" s="93"/>
      <c r="D31" s="93"/>
      <c r="E31" s="93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</row>
    <row r="32" spans="1:21" s="129" customFormat="1" ht="15" customHeight="1" x14ac:dyDescent="0.2">
      <c r="A32" s="93"/>
      <c r="B32" s="93"/>
      <c r="C32" s="93"/>
      <c r="D32" s="93"/>
      <c r="E32" s="93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</row>
    <row r="33" spans="1:35" x14ac:dyDescent="0.25">
      <c r="A33" s="92"/>
      <c r="B33" s="93" t="s">
        <v>361</v>
      </c>
      <c r="C33" s="93"/>
      <c r="D33" s="93"/>
      <c r="E33" s="93"/>
      <c r="F33" s="93"/>
      <c r="G33" s="93" t="s">
        <v>362</v>
      </c>
      <c r="H33" s="94"/>
      <c r="I33" s="94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</row>
    <row r="34" spans="1:35" s="129" customFormat="1" ht="12.75" x14ac:dyDescent="0.2">
      <c r="A34" s="93"/>
      <c r="B34" s="93"/>
      <c r="C34" s="93"/>
      <c r="D34" s="93"/>
      <c r="E34" s="93"/>
    </row>
    <row r="35" spans="1:35" s="129" customFormat="1" ht="17.25" customHeight="1" x14ac:dyDescent="0.2">
      <c r="A35" s="93"/>
      <c r="B35" s="93"/>
      <c r="C35" s="93"/>
      <c r="D35" s="93"/>
      <c r="E35" s="93"/>
    </row>
    <row r="36" spans="1:35" s="129" customFormat="1" ht="17.25" customHeight="1" x14ac:dyDescent="0.2">
      <c r="A36" s="93"/>
      <c r="B36" s="93"/>
      <c r="C36" s="93"/>
      <c r="D36" s="93"/>
      <c r="E36" s="93"/>
    </row>
    <row r="37" spans="1:35" s="129" customFormat="1" ht="12.75" x14ac:dyDescent="0.2">
      <c r="A37" s="93"/>
      <c r="B37" s="93"/>
      <c r="C37" s="93"/>
      <c r="D37" s="93"/>
      <c r="E37" s="93"/>
    </row>
    <row r="38" spans="1:35" s="129" customFormat="1" ht="12.75" x14ac:dyDescent="0.2">
      <c r="A38" s="333" t="s">
        <v>357</v>
      </c>
      <c r="B38" s="333"/>
      <c r="C38" s="333"/>
      <c r="D38" s="333"/>
      <c r="E38" s="92"/>
    </row>
  </sheetData>
  <sheetProtection password="C411" sheet="1" formatCells="0" formatColumns="0" formatRows="0" insertColumns="0" insertRows="0" insertHyperlinks="0" deleteColumns="0" deleteRows="0" sort="0" autoFilter="0" pivotTables="0"/>
  <mergeCells count="18">
    <mergeCell ref="A38:D38"/>
    <mergeCell ref="L7:M7"/>
    <mergeCell ref="D8:I8"/>
    <mergeCell ref="K8:M8"/>
    <mergeCell ref="K9:M9"/>
    <mergeCell ref="A11:A14"/>
    <mergeCell ref="B11:B14"/>
    <mergeCell ref="C11:C14"/>
    <mergeCell ref="D11:M11"/>
    <mergeCell ref="D12:E12"/>
    <mergeCell ref="F12:H12"/>
    <mergeCell ref="L12:M12"/>
    <mergeCell ref="L13:M13"/>
    <mergeCell ref="H2:I2"/>
    <mergeCell ref="A4:M4"/>
    <mergeCell ref="A5:M5"/>
    <mergeCell ref="A6:M6"/>
    <mergeCell ref="A10:M10"/>
  </mergeCell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colBreaks count="1" manualBreakCount="1">
    <brk id="1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FFFF00"/>
    <pageSetUpPr fitToPage="1"/>
  </sheetPr>
  <dimension ref="A1:BC38"/>
  <sheetViews>
    <sheetView view="pageBreakPreview" topLeftCell="A4" zoomScale="65" zoomScaleNormal="70" zoomScaleSheetLayoutView="65" workbookViewId="0">
      <selection activeCell="F18" sqref="F18"/>
    </sheetView>
  </sheetViews>
  <sheetFormatPr defaultColWidth="9" defaultRowHeight="15.75" x14ac:dyDescent="0.25"/>
  <cols>
    <col min="1" max="1" width="11.625" style="14" customWidth="1"/>
    <col min="2" max="2" width="37.875" style="14" customWidth="1"/>
    <col min="3" max="3" width="15" style="14" customWidth="1"/>
    <col min="4" max="4" width="13.375" style="14" customWidth="1"/>
    <col min="5" max="5" width="12" style="14" customWidth="1"/>
    <col min="6" max="6" width="8.75" style="14" customWidth="1"/>
    <col min="7" max="7" width="7.5" style="14" customWidth="1"/>
    <col min="8" max="8" width="6" style="14" hidden="1" customWidth="1"/>
    <col min="9" max="9" width="6.5" style="14" customWidth="1"/>
    <col min="10" max="10" width="6" style="14" hidden="1" customWidth="1"/>
    <col min="11" max="11" width="9" style="14" customWidth="1"/>
    <col min="12" max="12" width="13.25" style="14" customWidth="1"/>
    <col min="13" max="13" width="7.25" style="14" customWidth="1"/>
    <col min="14" max="14" width="10.125" style="14" customWidth="1"/>
    <col min="15" max="15" width="6" style="14" hidden="1" customWidth="1"/>
    <col min="16" max="16" width="8.875" style="14" customWidth="1"/>
    <col min="17" max="17" width="6" style="14" hidden="1" customWidth="1"/>
    <col min="18" max="18" width="11.5" style="14" customWidth="1"/>
    <col min="19" max="19" width="13" style="14" customWidth="1"/>
    <col min="20" max="20" width="8.125" style="14" customWidth="1"/>
    <col min="21" max="21" width="6.875" style="14" customWidth="1"/>
    <col min="22" max="22" width="6" style="14" hidden="1" customWidth="1"/>
    <col min="23" max="23" width="6.875" style="14" customWidth="1"/>
    <col min="24" max="24" width="6" style="14" hidden="1" customWidth="1"/>
    <col min="25" max="25" width="9.625" style="14" customWidth="1"/>
    <col min="26" max="26" width="12.125" style="60" customWidth="1"/>
    <col min="27" max="27" width="8.125" style="60" customWidth="1"/>
    <col min="28" max="28" width="7.875" style="60" customWidth="1"/>
    <col min="29" max="29" width="7.875" style="60" hidden="1" customWidth="1"/>
    <col min="30" max="30" width="7.875" style="60" customWidth="1"/>
    <col min="31" max="31" width="11.875" style="60" hidden="1" customWidth="1"/>
    <col min="32" max="32" width="9.375" style="60" customWidth="1"/>
    <col min="33" max="33" width="10.875" style="60" customWidth="1"/>
    <col min="34" max="34" width="7.75" style="60" customWidth="1"/>
    <col min="35" max="35" width="7" style="60" customWidth="1"/>
    <col min="36" max="36" width="6" style="60" hidden="1" customWidth="1"/>
    <col min="37" max="37" width="7.75" style="60" customWidth="1"/>
    <col min="38" max="38" width="6" style="60" hidden="1" customWidth="1"/>
    <col min="39" max="39" width="9" style="60" customWidth="1"/>
    <col min="40" max="40" width="9.875" style="14" customWidth="1"/>
    <col min="41" max="41" width="10.25" style="14" customWidth="1"/>
    <col min="42" max="42" width="8.125" style="14" customWidth="1"/>
    <col min="43" max="43" width="9.25" style="14" hidden="1" customWidth="1"/>
    <col min="44" max="44" width="8" style="14" customWidth="1"/>
    <col min="45" max="45" width="6" style="14" hidden="1" customWidth="1"/>
    <col min="46" max="46" width="12.625" style="14" customWidth="1"/>
    <col min="47" max="47" width="4.125" style="1" customWidth="1"/>
    <col min="48" max="48" width="3.75" style="1" customWidth="1"/>
    <col min="49" max="49" width="5.5" style="1" customWidth="1"/>
    <col min="50" max="51" width="5" style="1" customWidth="1"/>
    <col min="52" max="52" width="12.875" style="1" customWidth="1"/>
    <col min="53" max="62" width="5" style="1" customWidth="1"/>
    <col min="63" max="16384" width="9" style="1"/>
  </cols>
  <sheetData>
    <row r="1" spans="1:55" ht="18.75" x14ac:dyDescent="0.25">
      <c r="AT1" s="29" t="s">
        <v>287</v>
      </c>
    </row>
    <row r="2" spans="1:55" ht="22.5" x14ac:dyDescent="0.3">
      <c r="AT2" s="30" t="s">
        <v>213</v>
      </c>
    </row>
    <row r="3" spans="1:55" ht="18.75" x14ac:dyDescent="0.3">
      <c r="AT3" s="30"/>
    </row>
    <row r="4" spans="1:55" ht="22.5" customHeight="1" x14ac:dyDescent="0.25">
      <c r="A4" s="425" t="s">
        <v>269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5"/>
      <c r="AK4" s="425"/>
      <c r="AL4" s="425"/>
      <c r="AM4" s="425"/>
      <c r="AN4" s="422" t="s">
        <v>267</v>
      </c>
      <c r="AO4" s="422"/>
      <c r="AP4" s="422"/>
      <c r="AQ4" s="422"/>
      <c r="AR4" s="422"/>
      <c r="AS4" s="422"/>
      <c r="AT4" s="422"/>
    </row>
    <row r="5" spans="1:55" ht="33.75" customHeight="1" x14ac:dyDescent="0.3">
      <c r="A5" s="424" t="s">
        <v>268</v>
      </c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4"/>
      <c r="X5" s="424"/>
      <c r="Y5" s="424"/>
      <c r="Z5" s="424"/>
      <c r="AA5" s="424"/>
      <c r="AB5" s="424"/>
      <c r="AC5" s="424"/>
      <c r="AD5" s="424"/>
      <c r="AE5" s="424"/>
      <c r="AF5" s="424"/>
      <c r="AG5" s="424"/>
      <c r="AH5" s="424"/>
      <c r="AI5" s="424"/>
      <c r="AJ5" s="424"/>
      <c r="AK5" s="424"/>
      <c r="AL5" s="424"/>
      <c r="AM5" s="424"/>
      <c r="AN5" s="422" t="s">
        <v>314</v>
      </c>
      <c r="AO5" s="422"/>
      <c r="AP5" s="422"/>
      <c r="AQ5" s="422"/>
      <c r="AR5" s="422"/>
      <c r="AS5" s="422"/>
      <c r="AT5" s="422"/>
      <c r="AU5" s="14"/>
      <c r="AV5" s="14"/>
    </row>
    <row r="6" spans="1:55" s="18" customFormat="1" ht="22.5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423" t="s">
        <v>307</v>
      </c>
      <c r="AO6" s="423"/>
      <c r="AP6" s="423"/>
      <c r="AQ6" s="423"/>
      <c r="AR6" s="423"/>
      <c r="AS6" s="423"/>
      <c r="AT6" s="423"/>
      <c r="AU6" s="14"/>
      <c r="AV6" s="14"/>
    </row>
    <row r="7" spans="1:55" ht="18.75" x14ac:dyDescent="0.25">
      <c r="A7" s="368"/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31"/>
      <c r="AO7" s="31"/>
      <c r="AP7" s="31"/>
      <c r="AQ7" s="31"/>
      <c r="AR7" s="31"/>
      <c r="AS7" s="31"/>
      <c r="AT7" s="31"/>
      <c r="AU7" s="15"/>
      <c r="AV7" s="15"/>
      <c r="AW7" s="15"/>
      <c r="AX7" s="15"/>
      <c r="AY7" s="15"/>
      <c r="AZ7" s="15"/>
      <c r="BA7" s="15"/>
      <c r="BB7" s="15"/>
      <c r="BC7" s="15"/>
    </row>
    <row r="8" spans="1:55" ht="20.25" x14ac:dyDescent="0.25">
      <c r="A8" s="426" t="s">
        <v>248</v>
      </c>
      <c r="B8" s="427"/>
      <c r="C8" s="427"/>
      <c r="D8" s="427"/>
      <c r="E8" s="427"/>
      <c r="F8" s="427"/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27"/>
      <c r="X8" s="427"/>
      <c r="Y8" s="427"/>
      <c r="Z8" s="427"/>
      <c r="AA8" s="427"/>
      <c r="AB8" s="427"/>
      <c r="AC8" s="427"/>
      <c r="AD8" s="427"/>
      <c r="AE8" s="427"/>
      <c r="AF8" s="427"/>
      <c r="AG8" s="427"/>
      <c r="AH8" s="427"/>
      <c r="AI8" s="427"/>
      <c r="AJ8" s="427"/>
      <c r="AK8" s="427"/>
      <c r="AL8" s="427"/>
      <c r="AM8" s="427"/>
      <c r="AN8" s="427"/>
      <c r="AO8" s="427"/>
      <c r="AP8" s="427"/>
      <c r="AQ8" s="427"/>
      <c r="AR8" s="427"/>
      <c r="AS8" s="32"/>
      <c r="AT8" s="32"/>
      <c r="AU8" s="16"/>
      <c r="AV8" s="16"/>
      <c r="AW8" s="16"/>
      <c r="AX8" s="16"/>
      <c r="AY8" s="16"/>
      <c r="AZ8" s="16"/>
      <c r="BA8" s="16"/>
      <c r="BB8" s="16"/>
    </row>
    <row r="9" spans="1:55" ht="15.75" customHeight="1" thickBot="1" x14ac:dyDescent="0.3">
      <c r="A9" s="431"/>
      <c r="B9" s="431"/>
      <c r="C9" s="431"/>
      <c r="D9" s="431"/>
      <c r="E9" s="431"/>
      <c r="F9" s="431"/>
      <c r="G9" s="431"/>
      <c r="H9" s="431"/>
      <c r="I9" s="431"/>
      <c r="J9" s="431"/>
      <c r="K9" s="431"/>
      <c r="L9" s="431"/>
      <c r="M9" s="431"/>
      <c r="N9" s="431"/>
      <c r="O9" s="431"/>
      <c r="P9" s="431"/>
      <c r="Q9" s="431"/>
      <c r="R9" s="431"/>
      <c r="S9" s="431"/>
      <c r="T9" s="431"/>
      <c r="U9" s="431"/>
      <c r="V9" s="431"/>
      <c r="W9" s="431"/>
      <c r="X9" s="431"/>
      <c r="Y9" s="431"/>
      <c r="Z9" s="431"/>
      <c r="AA9" s="431"/>
      <c r="AB9" s="431"/>
      <c r="AC9" s="431"/>
      <c r="AD9" s="431"/>
      <c r="AE9" s="431"/>
      <c r="AF9" s="431"/>
      <c r="AG9" s="431"/>
      <c r="AH9" s="431"/>
      <c r="AI9" s="431"/>
      <c r="AJ9" s="431"/>
      <c r="AK9" s="431"/>
      <c r="AL9" s="431"/>
      <c r="AM9" s="431"/>
      <c r="AN9" s="431"/>
      <c r="AO9" s="431"/>
      <c r="AP9" s="431"/>
      <c r="AQ9" s="431"/>
      <c r="AR9" s="431"/>
      <c r="AS9" s="431"/>
      <c r="AT9" s="431"/>
      <c r="AU9" s="2"/>
      <c r="AV9" s="2"/>
      <c r="AW9" s="2"/>
      <c r="AX9" s="2"/>
      <c r="AY9" s="2"/>
      <c r="AZ9" s="2"/>
    </row>
    <row r="10" spans="1:55" ht="31.5" customHeight="1" x14ac:dyDescent="0.25">
      <c r="A10" s="432" t="s">
        <v>55</v>
      </c>
      <c r="B10" s="435" t="s">
        <v>19</v>
      </c>
      <c r="C10" s="438" t="s">
        <v>1</v>
      </c>
      <c r="D10" s="421" t="s">
        <v>108</v>
      </c>
      <c r="E10" s="428" t="s">
        <v>109</v>
      </c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429"/>
      <c r="Y10" s="429"/>
      <c r="Z10" s="429"/>
      <c r="AA10" s="429"/>
      <c r="AB10" s="429"/>
      <c r="AC10" s="429"/>
      <c r="AD10" s="429"/>
      <c r="AE10" s="429"/>
      <c r="AF10" s="429"/>
      <c r="AG10" s="429"/>
      <c r="AH10" s="429"/>
      <c r="AI10" s="429"/>
      <c r="AJ10" s="429"/>
      <c r="AK10" s="429"/>
      <c r="AL10" s="429"/>
      <c r="AM10" s="429"/>
      <c r="AN10" s="429"/>
      <c r="AO10" s="429"/>
      <c r="AP10" s="429"/>
      <c r="AQ10" s="429"/>
      <c r="AR10" s="429"/>
      <c r="AS10" s="429"/>
      <c r="AT10" s="430"/>
      <c r="AU10" s="3"/>
      <c r="AV10" s="3"/>
      <c r="AW10" s="3"/>
      <c r="AX10" s="3"/>
      <c r="AY10" s="3"/>
      <c r="AZ10" s="3"/>
    </row>
    <row r="11" spans="1:55" ht="44.25" customHeight="1" x14ac:dyDescent="0.25">
      <c r="A11" s="433"/>
      <c r="B11" s="436"/>
      <c r="C11" s="439"/>
      <c r="D11" s="418"/>
      <c r="E11" s="415" t="s">
        <v>363</v>
      </c>
      <c r="F11" s="416"/>
      <c r="G11" s="416"/>
      <c r="H11" s="416"/>
      <c r="I11" s="416"/>
      <c r="J11" s="416"/>
      <c r="K11" s="416"/>
      <c r="L11" s="415" t="s">
        <v>364</v>
      </c>
      <c r="M11" s="416"/>
      <c r="N11" s="416"/>
      <c r="O11" s="416"/>
      <c r="P11" s="416"/>
      <c r="Q11" s="416"/>
      <c r="R11" s="416"/>
      <c r="S11" s="415" t="s">
        <v>365</v>
      </c>
      <c r="T11" s="416"/>
      <c r="U11" s="416"/>
      <c r="V11" s="416"/>
      <c r="W11" s="416"/>
      <c r="X11" s="416"/>
      <c r="Y11" s="416"/>
      <c r="Z11" s="415" t="s">
        <v>366</v>
      </c>
      <c r="AA11" s="416"/>
      <c r="AB11" s="416"/>
      <c r="AC11" s="416"/>
      <c r="AD11" s="416"/>
      <c r="AE11" s="416"/>
      <c r="AF11" s="416"/>
      <c r="AG11" s="415" t="s">
        <v>367</v>
      </c>
      <c r="AH11" s="416"/>
      <c r="AI11" s="416"/>
      <c r="AJ11" s="416"/>
      <c r="AK11" s="416"/>
      <c r="AL11" s="416"/>
      <c r="AM11" s="416"/>
      <c r="AN11" s="418" t="s">
        <v>129</v>
      </c>
      <c r="AO11" s="418"/>
      <c r="AP11" s="418"/>
      <c r="AQ11" s="418"/>
      <c r="AR11" s="418"/>
      <c r="AS11" s="418"/>
      <c r="AT11" s="420"/>
    </row>
    <row r="12" spans="1:55" ht="69.75" customHeight="1" x14ac:dyDescent="0.25">
      <c r="A12" s="433"/>
      <c r="B12" s="436"/>
      <c r="C12" s="439"/>
      <c r="D12" s="418"/>
      <c r="E12" s="415" t="s">
        <v>118</v>
      </c>
      <c r="F12" s="416"/>
      <c r="G12" s="416"/>
      <c r="H12" s="416"/>
      <c r="I12" s="416"/>
      <c r="J12" s="416"/>
      <c r="K12" s="416"/>
      <c r="L12" s="415" t="s">
        <v>118</v>
      </c>
      <c r="M12" s="416"/>
      <c r="N12" s="416"/>
      <c r="O12" s="416"/>
      <c r="P12" s="416"/>
      <c r="Q12" s="416"/>
      <c r="R12" s="416"/>
      <c r="S12" s="415" t="s">
        <v>118</v>
      </c>
      <c r="T12" s="416"/>
      <c r="U12" s="416"/>
      <c r="V12" s="416"/>
      <c r="W12" s="416"/>
      <c r="X12" s="416"/>
      <c r="Y12" s="416"/>
      <c r="Z12" s="415" t="s">
        <v>118</v>
      </c>
      <c r="AA12" s="416"/>
      <c r="AB12" s="416"/>
      <c r="AC12" s="416"/>
      <c r="AD12" s="416"/>
      <c r="AE12" s="416"/>
      <c r="AF12" s="416"/>
      <c r="AG12" s="415" t="s">
        <v>118</v>
      </c>
      <c r="AH12" s="416"/>
      <c r="AI12" s="416"/>
      <c r="AJ12" s="416"/>
      <c r="AK12" s="416"/>
      <c r="AL12" s="416"/>
      <c r="AM12" s="416"/>
      <c r="AN12" s="415" t="s">
        <v>11</v>
      </c>
      <c r="AO12" s="416"/>
      <c r="AP12" s="416"/>
      <c r="AQ12" s="416"/>
      <c r="AR12" s="416"/>
      <c r="AS12" s="416"/>
      <c r="AT12" s="441"/>
    </row>
    <row r="13" spans="1:55" ht="51.75" customHeight="1" x14ac:dyDescent="0.25">
      <c r="A13" s="433"/>
      <c r="B13" s="436"/>
      <c r="C13" s="439"/>
      <c r="D13" s="418" t="s">
        <v>113</v>
      </c>
      <c r="E13" s="240" t="s">
        <v>28</v>
      </c>
      <c r="F13" s="419" t="s">
        <v>27</v>
      </c>
      <c r="G13" s="419"/>
      <c r="H13" s="419"/>
      <c r="I13" s="419"/>
      <c r="J13" s="419"/>
      <c r="K13" s="419"/>
      <c r="L13" s="240" t="s">
        <v>28</v>
      </c>
      <c r="M13" s="419" t="s">
        <v>27</v>
      </c>
      <c r="N13" s="419"/>
      <c r="O13" s="419"/>
      <c r="P13" s="419"/>
      <c r="Q13" s="419"/>
      <c r="R13" s="419"/>
      <c r="S13" s="240" t="s">
        <v>28</v>
      </c>
      <c r="T13" s="419" t="s">
        <v>27</v>
      </c>
      <c r="U13" s="419"/>
      <c r="V13" s="419"/>
      <c r="W13" s="419"/>
      <c r="X13" s="419"/>
      <c r="Y13" s="419"/>
      <c r="Z13" s="240" t="s">
        <v>28</v>
      </c>
      <c r="AA13" s="415" t="s">
        <v>27</v>
      </c>
      <c r="AB13" s="416"/>
      <c r="AC13" s="416"/>
      <c r="AD13" s="416"/>
      <c r="AE13" s="416"/>
      <c r="AF13" s="417"/>
      <c r="AG13" s="240" t="s">
        <v>28</v>
      </c>
      <c r="AH13" s="239"/>
      <c r="AI13" s="239"/>
      <c r="AJ13" s="239"/>
      <c r="AK13" s="239"/>
      <c r="AL13" s="239"/>
      <c r="AM13" s="239"/>
      <c r="AN13" s="240" t="s">
        <v>28</v>
      </c>
      <c r="AO13" s="419" t="s">
        <v>27</v>
      </c>
      <c r="AP13" s="419"/>
      <c r="AQ13" s="419"/>
      <c r="AR13" s="419"/>
      <c r="AS13" s="419"/>
      <c r="AT13" s="442"/>
    </row>
    <row r="14" spans="1:55" ht="66" customHeight="1" x14ac:dyDescent="0.25">
      <c r="A14" s="434"/>
      <c r="B14" s="437"/>
      <c r="C14" s="440"/>
      <c r="D14" s="418"/>
      <c r="E14" s="238" t="s">
        <v>13</v>
      </c>
      <c r="F14" s="238" t="s">
        <v>13</v>
      </c>
      <c r="G14" s="241" t="s">
        <v>226</v>
      </c>
      <c r="H14" s="241" t="s">
        <v>227</v>
      </c>
      <c r="I14" s="241" t="s">
        <v>228</v>
      </c>
      <c r="J14" s="241" t="s">
        <v>229</v>
      </c>
      <c r="K14" s="54" t="s">
        <v>231</v>
      </c>
      <c r="L14" s="238" t="s">
        <v>13</v>
      </c>
      <c r="M14" s="238" t="s">
        <v>13</v>
      </c>
      <c r="N14" s="241" t="s">
        <v>226</v>
      </c>
      <c r="O14" s="241" t="s">
        <v>227</v>
      </c>
      <c r="P14" s="241" t="s">
        <v>228</v>
      </c>
      <c r="Q14" s="241" t="s">
        <v>229</v>
      </c>
      <c r="R14" s="241" t="s">
        <v>232</v>
      </c>
      <c r="S14" s="238" t="s">
        <v>13</v>
      </c>
      <c r="T14" s="238" t="s">
        <v>13</v>
      </c>
      <c r="U14" s="241" t="s">
        <v>226</v>
      </c>
      <c r="V14" s="241" t="s">
        <v>227</v>
      </c>
      <c r="W14" s="241" t="s">
        <v>228</v>
      </c>
      <c r="X14" s="241" t="s">
        <v>229</v>
      </c>
      <c r="Y14" s="241" t="s">
        <v>233</v>
      </c>
      <c r="Z14" s="238" t="s">
        <v>13</v>
      </c>
      <c r="AA14" s="238" t="s">
        <v>13</v>
      </c>
      <c r="AB14" s="241" t="s">
        <v>226</v>
      </c>
      <c r="AC14" s="241" t="s">
        <v>227</v>
      </c>
      <c r="AD14" s="241" t="s">
        <v>228</v>
      </c>
      <c r="AE14" s="241" t="s">
        <v>229</v>
      </c>
      <c r="AF14" s="241" t="s">
        <v>233</v>
      </c>
      <c r="AG14" s="238" t="s">
        <v>13</v>
      </c>
      <c r="AH14" s="238" t="s">
        <v>13</v>
      </c>
      <c r="AI14" s="241" t="s">
        <v>226</v>
      </c>
      <c r="AJ14" s="241" t="s">
        <v>227</v>
      </c>
      <c r="AK14" s="241" t="s">
        <v>228</v>
      </c>
      <c r="AL14" s="241" t="s">
        <v>229</v>
      </c>
      <c r="AM14" s="241" t="s">
        <v>233</v>
      </c>
      <c r="AN14" s="238" t="s">
        <v>13</v>
      </c>
      <c r="AO14" s="238" t="s">
        <v>13</v>
      </c>
      <c r="AP14" s="241" t="s">
        <v>226</v>
      </c>
      <c r="AQ14" s="241" t="s">
        <v>227</v>
      </c>
      <c r="AR14" s="241" t="s">
        <v>228</v>
      </c>
      <c r="AS14" s="241" t="s">
        <v>229</v>
      </c>
      <c r="AT14" s="75" t="s">
        <v>232</v>
      </c>
    </row>
    <row r="15" spans="1:55" ht="16.5" thickBot="1" x14ac:dyDescent="0.3">
      <c r="A15" s="168">
        <v>1</v>
      </c>
      <c r="B15" s="167">
        <v>2</v>
      </c>
      <c r="C15" s="239">
        <v>3</v>
      </c>
      <c r="D15" s="239">
        <v>4</v>
      </c>
      <c r="E15" s="17" t="s">
        <v>81</v>
      </c>
      <c r="F15" s="17" t="s">
        <v>82</v>
      </c>
      <c r="G15" s="17" t="s">
        <v>83</v>
      </c>
      <c r="H15" s="17" t="s">
        <v>84</v>
      </c>
      <c r="I15" s="17" t="s">
        <v>85</v>
      </c>
      <c r="J15" s="17" t="s">
        <v>86</v>
      </c>
      <c r="K15" s="17" t="s">
        <v>87</v>
      </c>
      <c r="L15" s="17" t="s">
        <v>88</v>
      </c>
      <c r="M15" s="17" t="s">
        <v>89</v>
      </c>
      <c r="N15" s="17" t="s">
        <v>90</v>
      </c>
      <c r="O15" s="17" t="s">
        <v>91</v>
      </c>
      <c r="P15" s="17" t="s">
        <v>92</v>
      </c>
      <c r="Q15" s="17" t="s">
        <v>93</v>
      </c>
      <c r="R15" s="17" t="s">
        <v>94</v>
      </c>
      <c r="S15" s="17" t="s">
        <v>95</v>
      </c>
      <c r="T15" s="17" t="s">
        <v>96</v>
      </c>
      <c r="U15" s="17" t="s">
        <v>97</v>
      </c>
      <c r="V15" s="17" t="s">
        <v>98</v>
      </c>
      <c r="W15" s="17" t="s">
        <v>99</v>
      </c>
      <c r="X15" s="17" t="s">
        <v>100</v>
      </c>
      <c r="Y15" s="17" t="s">
        <v>193</v>
      </c>
      <c r="Z15" s="17" t="s">
        <v>95</v>
      </c>
      <c r="AA15" s="17" t="s">
        <v>96</v>
      </c>
      <c r="AB15" s="17" t="s">
        <v>97</v>
      </c>
      <c r="AC15" s="17" t="s">
        <v>98</v>
      </c>
      <c r="AD15" s="17" t="s">
        <v>99</v>
      </c>
      <c r="AE15" s="17" t="s">
        <v>100</v>
      </c>
      <c r="AF15" s="17" t="s">
        <v>193</v>
      </c>
      <c r="AG15" s="17" t="s">
        <v>95</v>
      </c>
      <c r="AH15" s="17" t="s">
        <v>96</v>
      </c>
      <c r="AI15" s="17" t="s">
        <v>97</v>
      </c>
      <c r="AJ15" s="17" t="s">
        <v>98</v>
      </c>
      <c r="AK15" s="17" t="s">
        <v>99</v>
      </c>
      <c r="AL15" s="17" t="s">
        <v>100</v>
      </c>
      <c r="AM15" s="17" t="s">
        <v>193</v>
      </c>
      <c r="AN15" s="17" t="s">
        <v>101</v>
      </c>
      <c r="AO15" s="17" t="s">
        <v>102</v>
      </c>
      <c r="AP15" s="17" t="s">
        <v>103</v>
      </c>
      <c r="AQ15" s="17" t="s">
        <v>104</v>
      </c>
      <c r="AR15" s="17" t="s">
        <v>105</v>
      </c>
      <c r="AS15" s="17" t="s">
        <v>106</v>
      </c>
      <c r="AT15" s="76" t="s">
        <v>107</v>
      </c>
    </row>
    <row r="16" spans="1:55" s="19" customFormat="1" ht="54" customHeight="1" x14ac:dyDescent="0.25">
      <c r="A16" s="221"/>
      <c r="B16" s="251" t="s">
        <v>238</v>
      </c>
      <c r="C16" s="222"/>
      <c r="D16" s="91"/>
      <c r="E16" s="91"/>
      <c r="F16" s="306">
        <f>F17+F23</f>
        <v>40.157859166666668</v>
      </c>
      <c r="G16" s="306">
        <f t="shared" ref="G16:AT16" si="0">G17+G23</f>
        <v>0</v>
      </c>
      <c r="H16" s="306">
        <f t="shared" si="0"/>
        <v>0</v>
      </c>
      <c r="I16" s="306">
        <f t="shared" si="0"/>
        <v>0</v>
      </c>
      <c r="J16" s="306">
        <f t="shared" si="0"/>
        <v>0</v>
      </c>
      <c r="K16" s="306">
        <f t="shared" si="0"/>
        <v>630</v>
      </c>
      <c r="L16" s="306"/>
      <c r="M16" s="306">
        <f t="shared" si="0"/>
        <v>98.912517499999993</v>
      </c>
      <c r="N16" s="306">
        <f t="shared" si="0"/>
        <v>1</v>
      </c>
      <c r="O16" s="306">
        <f t="shared" si="0"/>
        <v>0</v>
      </c>
      <c r="P16" s="306">
        <f t="shared" si="0"/>
        <v>2.33</v>
      </c>
      <c r="Q16" s="306">
        <f t="shared" si="0"/>
        <v>0</v>
      </c>
      <c r="R16" s="306">
        <f t="shared" si="0"/>
        <v>3</v>
      </c>
      <c r="S16" s="306"/>
      <c r="T16" s="306">
        <f t="shared" si="0"/>
        <v>87.323976666666667</v>
      </c>
      <c r="U16" s="306">
        <f t="shared" si="0"/>
        <v>1</v>
      </c>
      <c r="V16" s="306">
        <f t="shared" si="0"/>
        <v>0</v>
      </c>
      <c r="W16" s="306">
        <f t="shared" si="0"/>
        <v>1.73</v>
      </c>
      <c r="X16" s="306">
        <f t="shared" si="0"/>
        <v>0</v>
      </c>
      <c r="Y16" s="306">
        <f t="shared" si="0"/>
        <v>1086</v>
      </c>
      <c r="Z16" s="306"/>
      <c r="AA16" s="306">
        <f t="shared" si="0"/>
        <v>40.177628333333338</v>
      </c>
      <c r="AB16" s="306">
        <f t="shared" si="0"/>
        <v>0.8</v>
      </c>
      <c r="AC16" s="306">
        <f t="shared" si="0"/>
        <v>0</v>
      </c>
      <c r="AD16" s="306">
        <f t="shared" si="0"/>
        <v>0</v>
      </c>
      <c r="AE16" s="306">
        <f t="shared" si="0"/>
        <v>0</v>
      </c>
      <c r="AF16" s="306">
        <f t="shared" si="0"/>
        <v>648</v>
      </c>
      <c r="AG16" s="306"/>
      <c r="AH16" s="306">
        <f t="shared" si="0"/>
        <v>49.602237500000001</v>
      </c>
      <c r="AI16" s="306">
        <f t="shared" si="0"/>
        <v>0.8</v>
      </c>
      <c r="AJ16" s="306">
        <f t="shared" si="0"/>
        <v>0</v>
      </c>
      <c r="AK16" s="306">
        <f t="shared" si="0"/>
        <v>0</v>
      </c>
      <c r="AL16" s="306">
        <f t="shared" si="0"/>
        <v>0</v>
      </c>
      <c r="AM16" s="306">
        <f t="shared" si="0"/>
        <v>577</v>
      </c>
      <c r="AN16" s="306"/>
      <c r="AO16" s="306">
        <f t="shared" si="0"/>
        <v>316.17421916666666</v>
      </c>
      <c r="AP16" s="306">
        <f t="shared" si="0"/>
        <v>3.6</v>
      </c>
      <c r="AQ16" s="306">
        <f t="shared" si="0"/>
        <v>0</v>
      </c>
      <c r="AR16" s="306">
        <f t="shared" si="0"/>
        <v>4.0600000000000005</v>
      </c>
      <c r="AS16" s="306">
        <f t="shared" si="0"/>
        <v>0</v>
      </c>
      <c r="AT16" s="306">
        <f t="shared" si="0"/>
        <v>2944</v>
      </c>
    </row>
    <row r="17" spans="1:53" s="19" customFormat="1" ht="67.5" customHeight="1" x14ac:dyDescent="0.25">
      <c r="A17" s="256">
        <v>1</v>
      </c>
      <c r="B17" s="81" t="s">
        <v>239</v>
      </c>
      <c r="C17" s="100"/>
      <c r="D17" s="91"/>
      <c r="E17" s="91"/>
      <c r="F17" s="306">
        <f>F18+F19+F20+F22</f>
        <v>38.188344166666667</v>
      </c>
      <c r="G17" s="306">
        <f t="shared" ref="G17:AT17" si="1">G18+G19+G20+G22</f>
        <v>0</v>
      </c>
      <c r="H17" s="306">
        <f t="shared" si="1"/>
        <v>0</v>
      </c>
      <c r="I17" s="306">
        <f t="shared" si="1"/>
        <v>0</v>
      </c>
      <c r="J17" s="306">
        <f t="shared" si="1"/>
        <v>0</v>
      </c>
      <c r="K17" s="306">
        <f t="shared" si="1"/>
        <v>630</v>
      </c>
      <c r="L17" s="306"/>
      <c r="M17" s="306">
        <f>M18+M19+M20+M22</f>
        <v>30.877515833333334</v>
      </c>
      <c r="N17" s="306">
        <f t="shared" si="1"/>
        <v>0</v>
      </c>
      <c r="O17" s="306">
        <f t="shared" si="1"/>
        <v>0</v>
      </c>
      <c r="P17" s="306">
        <f t="shared" si="1"/>
        <v>0</v>
      </c>
      <c r="Q17" s="306">
        <f t="shared" si="1"/>
        <v>0</v>
      </c>
      <c r="R17" s="306">
        <f t="shared" si="1"/>
        <v>1</v>
      </c>
      <c r="S17" s="306"/>
      <c r="T17" s="306">
        <f t="shared" si="1"/>
        <v>75.995260000000002</v>
      </c>
      <c r="U17" s="306">
        <f t="shared" si="1"/>
        <v>0</v>
      </c>
      <c r="V17" s="306">
        <f t="shared" si="1"/>
        <v>0</v>
      </c>
      <c r="W17" s="306">
        <f t="shared" si="1"/>
        <v>0</v>
      </c>
      <c r="X17" s="306">
        <f t="shared" si="1"/>
        <v>0</v>
      </c>
      <c r="Y17" s="306">
        <f t="shared" si="1"/>
        <v>1085</v>
      </c>
      <c r="Z17" s="306"/>
      <c r="AA17" s="306">
        <f t="shared" si="1"/>
        <v>40.177628333333338</v>
      </c>
      <c r="AB17" s="306">
        <f t="shared" si="1"/>
        <v>0.8</v>
      </c>
      <c r="AC17" s="306">
        <f t="shared" si="1"/>
        <v>0</v>
      </c>
      <c r="AD17" s="306">
        <f t="shared" si="1"/>
        <v>0</v>
      </c>
      <c r="AE17" s="306">
        <f t="shared" si="1"/>
        <v>0</v>
      </c>
      <c r="AF17" s="306">
        <f t="shared" si="1"/>
        <v>648</v>
      </c>
      <c r="AG17" s="306"/>
      <c r="AH17" s="306">
        <f t="shared" si="1"/>
        <v>49.602237500000001</v>
      </c>
      <c r="AI17" s="306">
        <f t="shared" si="1"/>
        <v>0.8</v>
      </c>
      <c r="AJ17" s="306">
        <f t="shared" si="1"/>
        <v>0</v>
      </c>
      <c r="AK17" s="306">
        <f t="shared" si="1"/>
        <v>0</v>
      </c>
      <c r="AL17" s="306">
        <f t="shared" si="1"/>
        <v>0</v>
      </c>
      <c r="AM17" s="306">
        <f t="shared" si="1"/>
        <v>577</v>
      </c>
      <c r="AN17" s="306"/>
      <c r="AO17" s="306">
        <f t="shared" si="1"/>
        <v>234.84098583333332</v>
      </c>
      <c r="AP17" s="306">
        <f t="shared" si="1"/>
        <v>1.6</v>
      </c>
      <c r="AQ17" s="306">
        <f t="shared" si="1"/>
        <v>0</v>
      </c>
      <c r="AR17" s="306">
        <f t="shared" si="1"/>
        <v>0</v>
      </c>
      <c r="AS17" s="306">
        <f t="shared" si="1"/>
        <v>0</v>
      </c>
      <c r="AT17" s="306">
        <f t="shared" si="1"/>
        <v>2941</v>
      </c>
    </row>
    <row r="18" spans="1:53" s="19" customFormat="1" ht="56.25" customHeight="1" x14ac:dyDescent="0.25">
      <c r="A18" s="256" t="s">
        <v>133</v>
      </c>
      <c r="B18" s="139" t="s">
        <v>306</v>
      </c>
      <c r="C18" s="100" t="s">
        <v>334</v>
      </c>
      <c r="D18" s="91"/>
      <c r="E18" s="91"/>
      <c r="F18" s="91">
        <f>'2'!N14</f>
        <v>32.311933333333336</v>
      </c>
      <c r="G18" s="91"/>
      <c r="H18" s="91"/>
      <c r="I18" s="91">
        <v>0</v>
      </c>
      <c r="J18" s="91"/>
      <c r="K18" s="91">
        <f>'3'!I18</f>
        <v>629</v>
      </c>
      <c r="L18" s="91"/>
      <c r="M18" s="91">
        <f>'2'!O14</f>
        <v>0</v>
      </c>
      <c r="N18" s="91"/>
      <c r="O18" s="91"/>
      <c r="P18" s="91">
        <v>0</v>
      </c>
      <c r="Q18" s="91"/>
      <c r="R18" s="91">
        <f>'3.1'!I18</f>
        <v>0</v>
      </c>
      <c r="S18" s="91"/>
      <c r="T18" s="91">
        <f>'2'!P14</f>
        <v>63.71086833333333</v>
      </c>
      <c r="U18" s="91"/>
      <c r="V18" s="91"/>
      <c r="W18" s="91">
        <v>0</v>
      </c>
      <c r="X18" s="91"/>
      <c r="Y18" s="91">
        <f>'3.2'!H19</f>
        <v>1084</v>
      </c>
      <c r="Z18" s="91"/>
      <c r="AA18" s="91">
        <f>'2'!Q14</f>
        <v>31.990683333333337</v>
      </c>
      <c r="AB18" s="91"/>
      <c r="AC18" s="91"/>
      <c r="AD18" s="91">
        <v>0</v>
      </c>
      <c r="AE18" s="91"/>
      <c r="AF18" s="91">
        <f>'3.3'!H18</f>
        <v>647</v>
      </c>
      <c r="AG18" s="91"/>
      <c r="AH18" s="91">
        <f>'2'!R14</f>
        <v>31.947395833333335</v>
      </c>
      <c r="AI18" s="91"/>
      <c r="AJ18" s="91"/>
      <c r="AK18" s="91">
        <v>0</v>
      </c>
      <c r="AL18" s="91"/>
      <c r="AM18" s="91">
        <f>'3.4'!H18</f>
        <v>575</v>
      </c>
      <c r="AN18" s="91"/>
      <c r="AO18" s="91">
        <f>F18+M18+T18+AA18+AH18</f>
        <v>159.96088083333333</v>
      </c>
      <c r="AP18" s="91">
        <f t="shared" ref="AP18:AP19" si="2">G18+N18+U18+AB18+AI18</f>
        <v>0</v>
      </c>
      <c r="AQ18" s="91"/>
      <c r="AR18" s="91">
        <f t="shared" ref="AR18:AR19" si="3">I18+P18+W18+AD18+AK18</f>
        <v>0</v>
      </c>
      <c r="AS18" s="91"/>
      <c r="AT18" s="102">
        <f t="shared" ref="AT18" si="4">K18+R18+Y18+AF18+AM18</f>
        <v>2935</v>
      </c>
    </row>
    <row r="19" spans="1:53" s="19" customFormat="1" ht="56.25" customHeight="1" x14ac:dyDescent="0.25">
      <c r="A19" s="256" t="s">
        <v>138</v>
      </c>
      <c r="B19" s="139" t="s">
        <v>312</v>
      </c>
      <c r="C19" s="100" t="s">
        <v>335</v>
      </c>
      <c r="D19" s="91"/>
      <c r="E19" s="91"/>
      <c r="F19" s="91">
        <f>'2'!N15</f>
        <v>0</v>
      </c>
      <c r="G19" s="91">
        <f>'3'!G19</f>
        <v>0</v>
      </c>
      <c r="H19" s="91"/>
      <c r="I19" s="91">
        <v>0</v>
      </c>
      <c r="J19" s="91"/>
      <c r="K19" s="91">
        <v>0</v>
      </c>
      <c r="L19" s="91"/>
      <c r="M19" s="91">
        <f>'2'!O15</f>
        <v>0</v>
      </c>
      <c r="N19" s="91">
        <f>'3.1'!H19</f>
        <v>0</v>
      </c>
      <c r="O19" s="91"/>
      <c r="P19" s="91">
        <v>0</v>
      </c>
      <c r="Q19" s="91"/>
      <c r="R19" s="91">
        <v>0</v>
      </c>
      <c r="S19" s="91"/>
      <c r="T19" s="91">
        <f>'2'!P15</f>
        <v>0</v>
      </c>
      <c r="U19" s="91">
        <f>'3.2'!J20</f>
        <v>0</v>
      </c>
      <c r="V19" s="91"/>
      <c r="W19" s="91">
        <v>0</v>
      </c>
      <c r="X19" s="91"/>
      <c r="Y19" s="91">
        <v>0</v>
      </c>
      <c r="Z19" s="91"/>
      <c r="AA19" s="91">
        <f>'2'!Q15</f>
        <v>8.1869450000000015</v>
      </c>
      <c r="AB19" s="91">
        <f>'3.3'!G19</f>
        <v>0.8</v>
      </c>
      <c r="AC19" s="91"/>
      <c r="AD19" s="91">
        <v>0</v>
      </c>
      <c r="AE19" s="91"/>
      <c r="AF19" s="91">
        <v>1</v>
      </c>
      <c r="AG19" s="91"/>
      <c r="AH19" s="91">
        <f>'2'!R15</f>
        <v>11.508341666666666</v>
      </c>
      <c r="AI19" s="91">
        <f>'3.4'!G19</f>
        <v>0.8</v>
      </c>
      <c r="AJ19" s="91"/>
      <c r="AK19" s="91">
        <v>0</v>
      </c>
      <c r="AL19" s="91"/>
      <c r="AM19" s="91">
        <v>1</v>
      </c>
      <c r="AN19" s="91"/>
      <c r="AO19" s="91">
        <f t="shared" ref="AO19" si="5">F19+M19+T19+AA19+AH19</f>
        <v>19.695286666666668</v>
      </c>
      <c r="AP19" s="91">
        <f t="shared" si="2"/>
        <v>1.6</v>
      </c>
      <c r="AQ19" s="91"/>
      <c r="AR19" s="91">
        <f t="shared" si="3"/>
        <v>0</v>
      </c>
      <c r="AS19" s="91"/>
      <c r="AT19" s="102">
        <f>K19+R19+Y19+AF19+AM19</f>
        <v>2</v>
      </c>
    </row>
    <row r="20" spans="1:53" s="150" customFormat="1" ht="56.25" customHeight="1" x14ac:dyDescent="0.25">
      <c r="A20" s="256" t="s">
        <v>161</v>
      </c>
      <c r="B20" s="139" t="s">
        <v>240</v>
      </c>
      <c r="C20" s="100"/>
      <c r="D20" s="91"/>
      <c r="E20" s="91"/>
      <c r="F20" s="91">
        <f>F21</f>
        <v>5.8764108333333338</v>
      </c>
      <c r="G20" s="91"/>
      <c r="H20" s="91"/>
      <c r="I20" s="91">
        <v>0</v>
      </c>
      <c r="J20" s="91"/>
      <c r="K20" s="91">
        <f>K21</f>
        <v>1</v>
      </c>
      <c r="L20" s="91"/>
      <c r="M20" s="91">
        <f>M21</f>
        <v>0</v>
      </c>
      <c r="N20" s="91"/>
      <c r="O20" s="91"/>
      <c r="P20" s="91">
        <v>0</v>
      </c>
      <c r="Q20" s="91"/>
      <c r="R20" s="91">
        <f>R21</f>
        <v>0</v>
      </c>
      <c r="S20" s="91"/>
      <c r="T20" s="91">
        <f>T21</f>
        <v>12.284391666666668</v>
      </c>
      <c r="U20" s="91"/>
      <c r="V20" s="91"/>
      <c r="W20" s="91">
        <v>0</v>
      </c>
      <c r="X20" s="91"/>
      <c r="Y20" s="91">
        <f>Y21</f>
        <v>1</v>
      </c>
      <c r="Z20" s="91"/>
      <c r="AA20" s="91">
        <f>AA21</f>
        <v>0</v>
      </c>
      <c r="AB20" s="91"/>
      <c r="AC20" s="91"/>
      <c r="AD20" s="91">
        <v>0</v>
      </c>
      <c r="AE20" s="91"/>
      <c r="AF20" s="91">
        <f>AF21</f>
        <v>0</v>
      </c>
      <c r="AG20" s="91"/>
      <c r="AH20" s="91">
        <f>AH21</f>
        <v>6.1465000000000005</v>
      </c>
      <c r="AI20" s="91"/>
      <c r="AJ20" s="91"/>
      <c r="AK20" s="91">
        <v>0</v>
      </c>
      <c r="AL20" s="91"/>
      <c r="AM20" s="91">
        <f>AM21</f>
        <v>1</v>
      </c>
      <c r="AN20" s="91"/>
      <c r="AO20" s="91">
        <f>F20+M20+T20+AA20+AH20</f>
        <v>24.307302500000002</v>
      </c>
      <c r="AP20" s="91">
        <f>G20+N20+U20+AB20+AI20</f>
        <v>0</v>
      </c>
      <c r="AQ20" s="91"/>
      <c r="AR20" s="91">
        <f>I20+P20+W20+AD20+AK20</f>
        <v>0</v>
      </c>
      <c r="AS20" s="91"/>
      <c r="AT20" s="102">
        <f>K20+R20+Y20+AF20+AM20</f>
        <v>3</v>
      </c>
    </row>
    <row r="21" spans="1:53" s="150" customFormat="1" ht="45" customHeight="1" x14ac:dyDescent="0.25">
      <c r="A21" s="256" t="s">
        <v>316</v>
      </c>
      <c r="B21" s="139" t="s">
        <v>241</v>
      </c>
      <c r="C21" s="100" t="s">
        <v>337</v>
      </c>
      <c r="D21" s="91"/>
      <c r="E21" s="91"/>
      <c r="F21" s="91">
        <f>'2'!N17</f>
        <v>5.8764108333333338</v>
      </c>
      <c r="G21" s="91"/>
      <c r="H21" s="91"/>
      <c r="I21" s="91">
        <v>0</v>
      </c>
      <c r="J21" s="91"/>
      <c r="K21" s="247">
        <v>1</v>
      </c>
      <c r="L21" s="91"/>
      <c r="M21" s="91">
        <f>'2'!O17</f>
        <v>0</v>
      </c>
      <c r="N21" s="91"/>
      <c r="O21" s="91"/>
      <c r="P21" s="91">
        <v>0</v>
      </c>
      <c r="Q21" s="91"/>
      <c r="R21" s="247">
        <v>0</v>
      </c>
      <c r="S21" s="247"/>
      <c r="T21" s="247">
        <f>'2'!P17</f>
        <v>12.284391666666668</v>
      </c>
      <c r="U21" s="247"/>
      <c r="V21" s="247"/>
      <c r="W21" s="247">
        <v>0</v>
      </c>
      <c r="X21" s="247"/>
      <c r="Y21" s="247">
        <v>1</v>
      </c>
      <c r="Z21" s="247"/>
      <c r="AA21" s="247">
        <f>'2'!Q17</f>
        <v>0</v>
      </c>
      <c r="AB21" s="247"/>
      <c r="AC21" s="247"/>
      <c r="AD21" s="247">
        <v>0</v>
      </c>
      <c r="AE21" s="247"/>
      <c r="AF21" s="247">
        <v>0</v>
      </c>
      <c r="AG21" s="247"/>
      <c r="AH21" s="247">
        <f>'2'!R17</f>
        <v>6.1465000000000005</v>
      </c>
      <c r="AI21" s="247"/>
      <c r="AJ21" s="247"/>
      <c r="AK21" s="247">
        <v>0</v>
      </c>
      <c r="AL21" s="247"/>
      <c r="AM21" s="247">
        <v>1</v>
      </c>
      <c r="AN21" s="247"/>
      <c r="AO21" s="247">
        <f>F21+M21+T21+AA21+AH21</f>
        <v>24.307302500000002</v>
      </c>
      <c r="AP21" s="247">
        <f>G21+N21+U21+AB21+AI21</f>
        <v>0</v>
      </c>
      <c r="AQ21" s="91"/>
      <c r="AR21" s="91">
        <f>I21+P21+W21+AD21+AK21</f>
        <v>0</v>
      </c>
      <c r="AS21" s="91"/>
      <c r="AT21" s="102">
        <f>K21+R21+Y21+AF21+AM21</f>
        <v>3</v>
      </c>
    </row>
    <row r="22" spans="1:53" s="19" customFormat="1" ht="51.75" customHeight="1" x14ac:dyDescent="0.25">
      <c r="A22" s="256" t="s">
        <v>330</v>
      </c>
      <c r="B22" s="139" t="s">
        <v>323</v>
      </c>
      <c r="C22" s="100" t="s">
        <v>336</v>
      </c>
      <c r="D22" s="91"/>
      <c r="E22" s="91"/>
      <c r="F22" s="91">
        <f>'2'!N18</f>
        <v>0</v>
      </c>
      <c r="G22" s="91">
        <f>'3'!G26</f>
        <v>0</v>
      </c>
      <c r="H22" s="91"/>
      <c r="I22" s="91">
        <v>0</v>
      </c>
      <c r="J22" s="91"/>
      <c r="K22" s="91">
        <v>0</v>
      </c>
      <c r="L22" s="91"/>
      <c r="M22" s="91">
        <f>'2'!O18</f>
        <v>30.877515833333334</v>
      </c>
      <c r="N22" s="91">
        <f>'3.1'!H22</f>
        <v>0</v>
      </c>
      <c r="O22" s="91"/>
      <c r="P22" s="91">
        <v>0</v>
      </c>
      <c r="Q22" s="91"/>
      <c r="R22" s="91">
        <v>1</v>
      </c>
      <c r="S22" s="91"/>
      <c r="T22" s="91">
        <f>'2'!P18</f>
        <v>0</v>
      </c>
      <c r="U22" s="91">
        <f>'3.2'!I23</f>
        <v>0</v>
      </c>
      <c r="V22" s="91"/>
      <c r="W22" s="91">
        <f>'3.2'!H23</f>
        <v>0</v>
      </c>
      <c r="X22" s="91"/>
      <c r="Y22" s="91">
        <v>0</v>
      </c>
      <c r="Z22" s="91"/>
      <c r="AA22" s="91">
        <f>'2'!Q18</f>
        <v>0</v>
      </c>
      <c r="AB22" s="91">
        <f>'3.3'!I22</f>
        <v>0</v>
      </c>
      <c r="AC22" s="91"/>
      <c r="AD22" s="91">
        <f>'3.3'!H22</f>
        <v>0</v>
      </c>
      <c r="AE22" s="91"/>
      <c r="AF22" s="91">
        <v>0</v>
      </c>
      <c r="AG22" s="91"/>
      <c r="AH22" s="91">
        <f>'2'!R18</f>
        <v>0</v>
      </c>
      <c r="AI22" s="91">
        <v>0</v>
      </c>
      <c r="AJ22" s="91"/>
      <c r="AK22" s="91">
        <f>'3.4'!H22</f>
        <v>0</v>
      </c>
      <c r="AL22" s="91"/>
      <c r="AM22" s="91">
        <v>0</v>
      </c>
      <c r="AN22" s="91"/>
      <c r="AO22" s="91">
        <f>F22+M22+T22+AA22+AH22</f>
        <v>30.877515833333334</v>
      </c>
      <c r="AP22" s="91">
        <v>0</v>
      </c>
      <c r="AQ22" s="91"/>
      <c r="AR22" s="91">
        <f t="shared" ref="AR22" si="6">I22+P22+W22+AD22+AK22</f>
        <v>0</v>
      </c>
      <c r="AS22" s="91"/>
      <c r="AT22" s="102">
        <f>K22+R22+Y22+AF22+AM22</f>
        <v>1</v>
      </c>
    </row>
    <row r="23" spans="1:53" s="19" customFormat="1" ht="67.5" customHeight="1" x14ac:dyDescent="0.25">
      <c r="A23" s="170" t="s">
        <v>255</v>
      </c>
      <c r="B23" s="85" t="s">
        <v>324</v>
      </c>
      <c r="C23" s="171" t="s">
        <v>338</v>
      </c>
      <c r="D23" s="304"/>
      <c r="E23" s="304"/>
      <c r="F23" s="305">
        <f>F24+F26</f>
        <v>1.9695149999999999</v>
      </c>
      <c r="G23" s="305">
        <f t="shared" ref="G23:AT23" si="7">G24+G26</f>
        <v>0</v>
      </c>
      <c r="H23" s="305">
        <f t="shared" si="7"/>
        <v>0</v>
      </c>
      <c r="I23" s="305">
        <f t="shared" si="7"/>
        <v>0</v>
      </c>
      <c r="J23" s="305">
        <f t="shared" si="7"/>
        <v>0</v>
      </c>
      <c r="K23" s="305">
        <f t="shared" si="7"/>
        <v>0</v>
      </c>
      <c r="L23" s="305"/>
      <c r="M23" s="305">
        <f>M24+M26</f>
        <v>68.035001666666659</v>
      </c>
      <c r="N23" s="305">
        <f>N24+N26</f>
        <v>1</v>
      </c>
      <c r="O23" s="305">
        <f t="shared" si="7"/>
        <v>0</v>
      </c>
      <c r="P23" s="305">
        <f t="shared" si="7"/>
        <v>2.33</v>
      </c>
      <c r="Q23" s="305">
        <f t="shared" si="7"/>
        <v>0</v>
      </c>
      <c r="R23" s="305">
        <f t="shared" si="7"/>
        <v>2</v>
      </c>
      <c r="S23" s="305"/>
      <c r="T23" s="305">
        <f>T24+T26</f>
        <v>11.328716666666669</v>
      </c>
      <c r="U23" s="305">
        <f t="shared" si="7"/>
        <v>1</v>
      </c>
      <c r="V23" s="305">
        <f t="shared" si="7"/>
        <v>0</v>
      </c>
      <c r="W23" s="305">
        <f t="shared" si="7"/>
        <v>1.73</v>
      </c>
      <c r="X23" s="305">
        <f t="shared" si="7"/>
        <v>0</v>
      </c>
      <c r="Y23" s="305">
        <f t="shared" si="7"/>
        <v>1</v>
      </c>
      <c r="Z23" s="305"/>
      <c r="AA23" s="305">
        <f t="shared" si="7"/>
        <v>0</v>
      </c>
      <c r="AB23" s="305">
        <f t="shared" si="7"/>
        <v>0</v>
      </c>
      <c r="AC23" s="305">
        <f t="shared" si="7"/>
        <v>0</v>
      </c>
      <c r="AD23" s="305">
        <f t="shared" si="7"/>
        <v>0</v>
      </c>
      <c r="AE23" s="305">
        <f t="shared" si="7"/>
        <v>0</v>
      </c>
      <c r="AF23" s="305">
        <f t="shared" si="7"/>
        <v>0</v>
      </c>
      <c r="AG23" s="305"/>
      <c r="AH23" s="305">
        <f t="shared" si="7"/>
        <v>0</v>
      </c>
      <c r="AI23" s="305">
        <f t="shared" si="7"/>
        <v>0</v>
      </c>
      <c r="AJ23" s="305">
        <f t="shared" si="7"/>
        <v>0</v>
      </c>
      <c r="AK23" s="305">
        <f t="shared" si="7"/>
        <v>0</v>
      </c>
      <c r="AL23" s="305">
        <f t="shared" si="7"/>
        <v>0</v>
      </c>
      <c r="AM23" s="305">
        <f t="shared" si="7"/>
        <v>0</v>
      </c>
      <c r="AN23" s="305"/>
      <c r="AO23" s="305">
        <f t="shared" si="7"/>
        <v>81.333233333333325</v>
      </c>
      <c r="AP23" s="305">
        <f t="shared" si="7"/>
        <v>2</v>
      </c>
      <c r="AQ23" s="305">
        <f t="shared" si="7"/>
        <v>0</v>
      </c>
      <c r="AR23" s="305">
        <f t="shared" si="7"/>
        <v>4.0600000000000005</v>
      </c>
      <c r="AS23" s="305">
        <f t="shared" si="7"/>
        <v>0</v>
      </c>
      <c r="AT23" s="305">
        <f t="shared" si="7"/>
        <v>3</v>
      </c>
    </row>
    <row r="24" spans="1:53" s="19" customFormat="1" ht="54" customHeight="1" x14ac:dyDescent="0.25">
      <c r="A24" s="256" t="s">
        <v>140</v>
      </c>
      <c r="B24" s="268" t="s">
        <v>325</v>
      </c>
      <c r="C24" s="100"/>
      <c r="D24" s="91"/>
      <c r="E24" s="91"/>
      <c r="F24" s="306">
        <f>F25</f>
        <v>0.42409400000000008</v>
      </c>
      <c r="G24" s="306"/>
      <c r="H24" s="306">
        <f t="shared" ref="H24:AT24" si="8">H25</f>
        <v>0</v>
      </c>
      <c r="I24" s="306">
        <f t="shared" si="8"/>
        <v>0</v>
      </c>
      <c r="J24" s="306">
        <f t="shared" si="8"/>
        <v>0</v>
      </c>
      <c r="K24" s="306">
        <f t="shared" si="8"/>
        <v>0</v>
      </c>
      <c r="L24" s="306"/>
      <c r="M24" s="306">
        <f>M25</f>
        <v>22.925853333333333</v>
      </c>
      <c r="N24" s="306"/>
      <c r="O24" s="306">
        <f t="shared" si="8"/>
        <v>0</v>
      </c>
      <c r="P24" s="306">
        <f t="shared" si="8"/>
        <v>2.33</v>
      </c>
      <c r="Q24" s="306">
        <f t="shared" si="8"/>
        <v>0</v>
      </c>
      <c r="R24" s="306">
        <f t="shared" si="8"/>
        <v>0</v>
      </c>
      <c r="S24" s="306"/>
      <c r="T24" s="306">
        <f t="shared" si="8"/>
        <v>5.2056000000000004</v>
      </c>
      <c r="U24" s="306"/>
      <c r="V24" s="306">
        <f t="shared" si="8"/>
        <v>0</v>
      </c>
      <c r="W24" s="306">
        <f>W25</f>
        <v>1.73</v>
      </c>
      <c r="X24" s="306">
        <f t="shared" si="8"/>
        <v>0</v>
      </c>
      <c r="Y24" s="306">
        <f t="shared" si="8"/>
        <v>0</v>
      </c>
      <c r="Z24" s="306"/>
      <c r="AA24" s="306">
        <f t="shared" si="8"/>
        <v>0</v>
      </c>
      <c r="AB24" s="306"/>
      <c r="AC24" s="306">
        <f t="shared" si="8"/>
        <v>0</v>
      </c>
      <c r="AD24" s="306">
        <f t="shared" si="8"/>
        <v>0</v>
      </c>
      <c r="AE24" s="306">
        <f t="shared" si="8"/>
        <v>0</v>
      </c>
      <c r="AF24" s="306">
        <f t="shared" si="8"/>
        <v>0</v>
      </c>
      <c r="AG24" s="306"/>
      <c r="AH24" s="306">
        <f t="shared" si="8"/>
        <v>0</v>
      </c>
      <c r="AI24" s="306"/>
      <c r="AJ24" s="306">
        <f t="shared" si="8"/>
        <v>0</v>
      </c>
      <c r="AK24" s="306">
        <f t="shared" si="8"/>
        <v>0</v>
      </c>
      <c r="AL24" s="306">
        <f t="shared" si="8"/>
        <v>0</v>
      </c>
      <c r="AM24" s="306">
        <f t="shared" si="8"/>
        <v>0</v>
      </c>
      <c r="AN24" s="306"/>
      <c r="AO24" s="306">
        <f t="shared" si="8"/>
        <v>28.555547333333333</v>
      </c>
      <c r="AP24" s="306"/>
      <c r="AQ24" s="306">
        <f t="shared" si="8"/>
        <v>0</v>
      </c>
      <c r="AR24" s="306">
        <f t="shared" si="8"/>
        <v>4.0600000000000005</v>
      </c>
      <c r="AS24" s="306">
        <f t="shared" si="8"/>
        <v>0</v>
      </c>
      <c r="AT24" s="306">
        <f t="shared" si="8"/>
        <v>0</v>
      </c>
    </row>
    <row r="25" spans="1:53" s="19" customFormat="1" ht="53.25" customHeight="1" x14ac:dyDescent="0.25">
      <c r="A25" s="256" t="s">
        <v>285</v>
      </c>
      <c r="B25" s="139" t="s">
        <v>352</v>
      </c>
      <c r="C25" s="100"/>
      <c r="D25" s="91"/>
      <c r="E25" s="91"/>
      <c r="F25" s="91">
        <f>'2'!N21</f>
        <v>0.42409400000000008</v>
      </c>
      <c r="G25" s="91"/>
      <c r="H25" s="91"/>
      <c r="I25" s="91">
        <v>0</v>
      </c>
      <c r="J25" s="91"/>
      <c r="K25" s="91">
        <v>0</v>
      </c>
      <c r="L25" s="91"/>
      <c r="M25" s="91">
        <f>'2'!O21</f>
        <v>22.925853333333333</v>
      </c>
      <c r="N25" s="91"/>
      <c r="O25" s="91"/>
      <c r="P25" s="91">
        <f>'3.1'!G25</f>
        <v>2.33</v>
      </c>
      <c r="Q25" s="91"/>
      <c r="R25" s="91">
        <v>0</v>
      </c>
      <c r="S25" s="91"/>
      <c r="T25" s="91">
        <f>'2'!P21</f>
        <v>5.2056000000000004</v>
      </c>
      <c r="U25" s="91"/>
      <c r="V25" s="91"/>
      <c r="W25" s="91">
        <f>'3.2'!F26</f>
        <v>1.73</v>
      </c>
      <c r="X25" s="91"/>
      <c r="Y25" s="91">
        <v>0</v>
      </c>
      <c r="Z25" s="91"/>
      <c r="AA25" s="91">
        <f>'2'!Q21</f>
        <v>0</v>
      </c>
      <c r="AB25" s="91"/>
      <c r="AC25" s="91"/>
      <c r="AD25" s="91">
        <v>0</v>
      </c>
      <c r="AE25" s="91"/>
      <c r="AF25" s="91">
        <v>0</v>
      </c>
      <c r="AG25" s="91"/>
      <c r="AH25" s="91">
        <f>'2'!R21</f>
        <v>0</v>
      </c>
      <c r="AI25" s="91"/>
      <c r="AJ25" s="91"/>
      <c r="AK25" s="91">
        <v>0</v>
      </c>
      <c r="AL25" s="91"/>
      <c r="AM25" s="91">
        <v>0</v>
      </c>
      <c r="AN25" s="91"/>
      <c r="AO25" s="91">
        <f t="shared" ref="AO25" si="9">F25+M25+T25+AA25+AH25</f>
        <v>28.555547333333333</v>
      </c>
      <c r="AP25" s="91"/>
      <c r="AQ25" s="91"/>
      <c r="AR25" s="91">
        <f t="shared" ref="AR25" si="10">I25+P25+W25+AD25+AK25</f>
        <v>4.0600000000000005</v>
      </c>
      <c r="AS25" s="91"/>
      <c r="AT25" s="102">
        <f>K25+R25+Y25+AF25+AM25</f>
        <v>0</v>
      </c>
    </row>
    <row r="26" spans="1:53" s="155" customFormat="1" ht="43.5" customHeight="1" x14ac:dyDescent="0.25">
      <c r="A26" s="256" t="s">
        <v>141</v>
      </c>
      <c r="B26" s="268" t="s">
        <v>326</v>
      </c>
      <c r="C26" s="100"/>
      <c r="D26" s="91"/>
      <c r="E26" s="91"/>
      <c r="F26" s="306">
        <f>F27+F28+F29</f>
        <v>1.5454209999999999</v>
      </c>
      <c r="G26" s="306">
        <f t="shared" ref="G26:AT26" si="11">G27+G28+G29</f>
        <v>0</v>
      </c>
      <c r="H26" s="306">
        <f t="shared" si="11"/>
        <v>0</v>
      </c>
      <c r="I26" s="306"/>
      <c r="J26" s="306">
        <f t="shared" si="11"/>
        <v>0</v>
      </c>
      <c r="K26" s="306">
        <f t="shared" si="11"/>
        <v>0</v>
      </c>
      <c r="L26" s="306"/>
      <c r="M26" s="306">
        <f>M27+M28+M29</f>
        <v>45.10914833333333</v>
      </c>
      <c r="N26" s="306">
        <f t="shared" si="11"/>
        <v>1</v>
      </c>
      <c r="O26" s="306">
        <f t="shared" si="11"/>
        <v>0</v>
      </c>
      <c r="P26" s="306"/>
      <c r="Q26" s="306">
        <f t="shared" si="11"/>
        <v>0</v>
      </c>
      <c r="R26" s="306">
        <f>R27+R28+R29</f>
        <v>2</v>
      </c>
      <c r="S26" s="306">
        <f t="shared" si="11"/>
        <v>0</v>
      </c>
      <c r="T26" s="306">
        <f t="shared" si="11"/>
        <v>6.1231166666666672</v>
      </c>
      <c r="U26" s="306">
        <f t="shared" si="11"/>
        <v>1</v>
      </c>
      <c r="V26" s="306">
        <f t="shared" si="11"/>
        <v>0</v>
      </c>
      <c r="W26" s="306">
        <f t="shared" si="11"/>
        <v>0</v>
      </c>
      <c r="X26" s="306">
        <f t="shared" si="11"/>
        <v>0</v>
      </c>
      <c r="Y26" s="306">
        <f t="shared" si="11"/>
        <v>1</v>
      </c>
      <c r="Z26" s="306"/>
      <c r="AA26" s="306">
        <f t="shared" si="11"/>
        <v>0</v>
      </c>
      <c r="AB26" s="306">
        <f t="shared" si="11"/>
        <v>0</v>
      </c>
      <c r="AC26" s="306">
        <f t="shared" si="11"/>
        <v>0</v>
      </c>
      <c r="AD26" s="306"/>
      <c r="AE26" s="306">
        <f t="shared" si="11"/>
        <v>0</v>
      </c>
      <c r="AF26" s="306">
        <f t="shared" si="11"/>
        <v>0</v>
      </c>
      <c r="AG26" s="306"/>
      <c r="AH26" s="306">
        <f t="shared" si="11"/>
        <v>0</v>
      </c>
      <c r="AI26" s="306">
        <f t="shared" si="11"/>
        <v>0</v>
      </c>
      <c r="AJ26" s="306">
        <f t="shared" si="11"/>
        <v>0</v>
      </c>
      <c r="AK26" s="306"/>
      <c r="AL26" s="306">
        <f t="shared" si="11"/>
        <v>0</v>
      </c>
      <c r="AM26" s="306">
        <f t="shared" si="11"/>
        <v>0</v>
      </c>
      <c r="AN26" s="306"/>
      <c r="AO26" s="306">
        <f t="shared" si="11"/>
        <v>52.777685999999996</v>
      </c>
      <c r="AP26" s="306">
        <f t="shared" si="11"/>
        <v>2</v>
      </c>
      <c r="AQ26" s="306">
        <f t="shared" si="11"/>
        <v>0</v>
      </c>
      <c r="AR26" s="306"/>
      <c r="AS26" s="306">
        <f t="shared" si="11"/>
        <v>0</v>
      </c>
      <c r="AT26" s="306">
        <f t="shared" si="11"/>
        <v>3</v>
      </c>
    </row>
    <row r="27" spans="1:53" s="155" customFormat="1" ht="55.5" customHeight="1" x14ac:dyDescent="0.25">
      <c r="A27" s="256" t="s">
        <v>331</v>
      </c>
      <c r="B27" s="139" t="s">
        <v>327</v>
      </c>
      <c r="C27" s="100"/>
      <c r="D27" s="91"/>
      <c r="E27" s="91"/>
      <c r="F27" s="91">
        <f>'2'!N23</f>
        <v>1.092249</v>
      </c>
      <c r="G27" s="91"/>
      <c r="H27" s="91"/>
      <c r="I27" s="91"/>
      <c r="J27" s="91"/>
      <c r="K27" s="247">
        <v>0</v>
      </c>
      <c r="L27" s="91"/>
      <c r="M27" s="91">
        <f>'2'!O23</f>
        <v>38.881842666666664</v>
      </c>
      <c r="N27" s="91"/>
      <c r="O27" s="91"/>
      <c r="P27" s="91"/>
      <c r="Q27" s="91"/>
      <c r="R27" s="247">
        <v>1</v>
      </c>
      <c r="S27" s="247"/>
      <c r="T27" s="247">
        <f>'2'!P23</f>
        <v>0</v>
      </c>
      <c r="U27" s="247"/>
      <c r="V27" s="247"/>
      <c r="W27" s="247"/>
      <c r="X27" s="247"/>
      <c r="Y27" s="247">
        <v>0</v>
      </c>
      <c r="Z27" s="247"/>
      <c r="AA27" s="247">
        <f>'2'!Q23</f>
        <v>0</v>
      </c>
      <c r="AB27" s="247"/>
      <c r="AC27" s="247"/>
      <c r="AD27" s="247"/>
      <c r="AE27" s="247"/>
      <c r="AF27" s="247">
        <v>0</v>
      </c>
      <c r="AG27" s="247"/>
      <c r="AH27" s="247">
        <f>'2'!R23</f>
        <v>0</v>
      </c>
      <c r="AI27" s="247"/>
      <c r="AJ27" s="247"/>
      <c r="AK27" s="247"/>
      <c r="AL27" s="247"/>
      <c r="AM27" s="247">
        <v>0</v>
      </c>
      <c r="AN27" s="247"/>
      <c r="AO27" s="247">
        <f>F27+M27+T27+AA27+AH27</f>
        <v>39.974091666666666</v>
      </c>
      <c r="AP27" s="247">
        <f>G27+N27+U27+AB27+AI27</f>
        <v>0</v>
      </c>
      <c r="AQ27" s="91"/>
      <c r="AR27" s="91"/>
      <c r="AS27" s="91"/>
      <c r="AT27" s="102">
        <f>K27+R27+Y27+AF27+AM27</f>
        <v>1</v>
      </c>
    </row>
    <row r="28" spans="1:53" s="19" customFormat="1" ht="55.5" customHeight="1" x14ac:dyDescent="0.25">
      <c r="A28" s="256" t="s">
        <v>332</v>
      </c>
      <c r="B28" s="139" t="s">
        <v>328</v>
      </c>
      <c r="C28" s="100"/>
      <c r="D28" s="91"/>
      <c r="E28" s="91"/>
      <c r="F28" s="91">
        <f>'2'!N24</f>
        <v>0.22658600000000001</v>
      </c>
      <c r="G28" s="91">
        <f>'3'!G32</f>
        <v>0</v>
      </c>
      <c r="H28" s="91"/>
      <c r="I28" s="91"/>
      <c r="J28" s="91"/>
      <c r="K28" s="91">
        <v>0</v>
      </c>
      <c r="L28" s="91"/>
      <c r="M28" s="91">
        <f>'2'!O24</f>
        <v>6.2273056666666662</v>
      </c>
      <c r="N28" s="91">
        <f>'3.1'!H28</f>
        <v>1</v>
      </c>
      <c r="O28" s="91"/>
      <c r="P28" s="91"/>
      <c r="Q28" s="91"/>
      <c r="R28" s="91">
        <v>1</v>
      </c>
      <c r="S28" s="91"/>
      <c r="T28" s="91">
        <f>'2'!P24</f>
        <v>0</v>
      </c>
      <c r="U28" s="91">
        <f>'3.2'!I29</f>
        <v>0</v>
      </c>
      <c r="V28" s="91"/>
      <c r="W28" s="91"/>
      <c r="X28" s="91"/>
      <c r="Y28" s="91">
        <v>0</v>
      </c>
      <c r="Z28" s="91"/>
      <c r="AA28" s="91">
        <f>'2'!Q24</f>
        <v>0</v>
      </c>
      <c r="AB28" s="91">
        <f>'3.3'!I28</f>
        <v>0</v>
      </c>
      <c r="AC28" s="91"/>
      <c r="AD28" s="91"/>
      <c r="AE28" s="91"/>
      <c r="AF28" s="91">
        <v>0</v>
      </c>
      <c r="AG28" s="91"/>
      <c r="AH28" s="91">
        <f>'2'!R24</f>
        <v>0</v>
      </c>
      <c r="AI28" s="91">
        <f>'3.4'!G28</f>
        <v>0</v>
      </c>
      <c r="AJ28" s="91"/>
      <c r="AK28" s="91"/>
      <c r="AL28" s="91"/>
      <c r="AM28" s="91">
        <v>0</v>
      </c>
      <c r="AN28" s="91"/>
      <c r="AO28" s="91">
        <f t="shared" ref="AO28" si="12">F28+M28+T28+AA28+AH28</f>
        <v>6.4538916666666664</v>
      </c>
      <c r="AP28" s="91">
        <f t="shared" ref="AP28" si="13">G28+N28+U28+AB28+AI28</f>
        <v>1</v>
      </c>
      <c r="AQ28" s="91"/>
      <c r="AR28" s="91"/>
      <c r="AS28" s="91"/>
      <c r="AT28" s="102">
        <f>K28+R28+Y28+AF28+AM28</f>
        <v>1</v>
      </c>
    </row>
    <row r="29" spans="1:53" s="19" customFormat="1" ht="55.5" customHeight="1" thickBot="1" x14ac:dyDescent="0.3">
      <c r="A29" s="248" t="s">
        <v>333</v>
      </c>
      <c r="B29" s="195" t="s">
        <v>329</v>
      </c>
      <c r="C29" s="243"/>
      <c r="D29" s="249"/>
      <c r="E29" s="249"/>
      <c r="F29" s="249">
        <f>'2'!N25</f>
        <v>0.22658600000000001</v>
      </c>
      <c r="G29" s="249"/>
      <c r="H29" s="249"/>
      <c r="I29" s="249"/>
      <c r="J29" s="249"/>
      <c r="K29" s="249">
        <v>0</v>
      </c>
      <c r="L29" s="249"/>
      <c r="M29" s="249">
        <f>'2'!O25</f>
        <v>0</v>
      </c>
      <c r="N29" s="249">
        <f>'3.1'!H29</f>
        <v>0</v>
      </c>
      <c r="O29" s="249"/>
      <c r="P29" s="249"/>
      <c r="Q29" s="249"/>
      <c r="R29" s="249">
        <v>0</v>
      </c>
      <c r="S29" s="249"/>
      <c r="T29" s="249">
        <f>'2'!P25</f>
        <v>6.1231166666666672</v>
      </c>
      <c r="U29" s="249">
        <f>'3.2'!G30</f>
        <v>1</v>
      </c>
      <c r="V29" s="249"/>
      <c r="W29" s="249"/>
      <c r="X29" s="249"/>
      <c r="Y29" s="249">
        <v>1</v>
      </c>
      <c r="Z29" s="249"/>
      <c r="AA29" s="249">
        <f>'2'!Q25</f>
        <v>0</v>
      </c>
      <c r="AB29" s="249">
        <f>'3.3'!I29</f>
        <v>0</v>
      </c>
      <c r="AC29" s="249"/>
      <c r="AD29" s="249"/>
      <c r="AE29" s="249"/>
      <c r="AF29" s="249">
        <v>0</v>
      </c>
      <c r="AG29" s="249"/>
      <c r="AH29" s="249">
        <f>'2'!R25</f>
        <v>0</v>
      </c>
      <c r="AI29" s="249">
        <f>'3.4'!G29</f>
        <v>0</v>
      </c>
      <c r="AJ29" s="249"/>
      <c r="AK29" s="249"/>
      <c r="AL29" s="249"/>
      <c r="AM29" s="249">
        <v>0</v>
      </c>
      <c r="AN29" s="249"/>
      <c r="AO29" s="249">
        <f t="shared" ref="AO29" si="14">F29+M29+T29+AA29+AH29</f>
        <v>6.3497026666666674</v>
      </c>
      <c r="AP29" s="249">
        <f t="shared" ref="AP29" si="15">G29+N29+U29+AB29+AI29</f>
        <v>1</v>
      </c>
      <c r="AQ29" s="249"/>
      <c r="AR29" s="249"/>
      <c r="AS29" s="249"/>
      <c r="AT29" s="250">
        <f>K29+R29+Y29+AF29+AM29</f>
        <v>1</v>
      </c>
    </row>
    <row r="30" spans="1:53" ht="20.25" customHeight="1" x14ac:dyDescent="0.25"/>
    <row r="31" spans="1:53" s="19" customFormat="1" ht="18" customHeight="1" x14ac:dyDescent="0.25">
      <c r="A31" s="93"/>
      <c r="B31" s="93"/>
      <c r="C31" s="93"/>
      <c r="D31" s="93"/>
      <c r="E31" s="93"/>
      <c r="F31" s="93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51"/>
      <c r="AV31" s="51"/>
      <c r="AW31" s="51"/>
      <c r="AX31" s="51"/>
      <c r="AY31" s="51"/>
      <c r="AZ31" s="51"/>
      <c r="BA31" s="51"/>
    </row>
    <row r="32" spans="1:53" ht="18" customHeight="1" x14ac:dyDescent="0.25">
      <c r="A32" s="93"/>
      <c r="B32" s="93"/>
      <c r="C32" s="93"/>
      <c r="D32" s="93"/>
      <c r="E32" s="93"/>
      <c r="F32" s="93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51"/>
      <c r="AV32" s="51"/>
      <c r="AW32" s="51"/>
      <c r="AX32" s="51"/>
      <c r="AY32" s="51"/>
      <c r="AZ32" s="51"/>
      <c r="BA32" s="51"/>
    </row>
    <row r="33" spans="1:46" customFormat="1" x14ac:dyDescent="0.25">
      <c r="A33" s="92"/>
      <c r="B33" s="93" t="s">
        <v>361</v>
      </c>
      <c r="C33" s="93"/>
      <c r="D33" s="93"/>
      <c r="E33" s="93"/>
      <c r="F33" s="93"/>
      <c r="G33" s="93" t="s">
        <v>362</v>
      </c>
      <c r="H33" s="92"/>
      <c r="I33" s="94"/>
      <c r="J33" s="94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</row>
    <row r="34" spans="1:46" ht="18" customHeight="1" x14ac:dyDescent="0.25">
      <c r="A34" s="93"/>
      <c r="B34" s="93"/>
      <c r="C34" s="93"/>
      <c r="D34" s="93"/>
      <c r="E34" s="93"/>
      <c r="F34" s="9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</row>
    <row r="35" spans="1:46" ht="23.25" customHeight="1" x14ac:dyDescent="0.25">
      <c r="A35" s="93"/>
      <c r="B35" s="93"/>
      <c r="C35" s="93"/>
      <c r="D35" s="93"/>
      <c r="E35" s="93"/>
      <c r="F35" s="93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</row>
    <row r="36" spans="1:46" x14ac:dyDescent="0.25">
      <c r="A36" s="93"/>
      <c r="B36" s="93"/>
      <c r="C36" s="93"/>
      <c r="D36" s="93"/>
      <c r="E36" s="93"/>
      <c r="F36" s="93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</row>
    <row r="37" spans="1:46" x14ac:dyDescent="0.25">
      <c r="A37" s="93"/>
      <c r="B37" s="93"/>
      <c r="C37" s="93"/>
      <c r="D37" s="93"/>
      <c r="E37" s="93"/>
      <c r="F37" s="93"/>
    </row>
    <row r="38" spans="1:46" x14ac:dyDescent="0.25">
      <c r="A38" s="333" t="s">
        <v>357</v>
      </c>
      <c r="B38" s="333"/>
      <c r="C38" s="333"/>
      <c r="D38" s="333"/>
      <c r="E38" s="92"/>
      <c r="F38" s="92"/>
    </row>
  </sheetData>
  <sheetProtection password="C411" sheet="1" formatCells="0" formatColumns="0" formatRows="0" insertColumns="0" insertRows="0" insertHyperlinks="0" deleteColumns="0" deleteRows="0" sort="0" autoFilter="0" pivotTables="0"/>
  <mergeCells count="32">
    <mergeCell ref="A38:D38"/>
    <mergeCell ref="AN5:AT5"/>
    <mergeCell ref="AN6:AT6"/>
    <mergeCell ref="AN4:AT4"/>
    <mergeCell ref="A5:AM5"/>
    <mergeCell ref="A4:AM4"/>
    <mergeCell ref="A8:AR8"/>
    <mergeCell ref="A7:Y7"/>
    <mergeCell ref="E10:AT10"/>
    <mergeCell ref="A9:AT9"/>
    <mergeCell ref="A10:A14"/>
    <mergeCell ref="B10:B14"/>
    <mergeCell ref="C10:C14"/>
    <mergeCell ref="AN12:AT12"/>
    <mergeCell ref="AO13:AT13"/>
    <mergeCell ref="T13:Y13"/>
    <mergeCell ref="AA13:AF13"/>
    <mergeCell ref="D13:D14"/>
    <mergeCell ref="F13:K13"/>
    <mergeCell ref="M13:R13"/>
    <mergeCell ref="AN11:AT11"/>
    <mergeCell ref="L11:R11"/>
    <mergeCell ref="Z11:AF11"/>
    <mergeCell ref="Z12:AF12"/>
    <mergeCell ref="AG11:AM11"/>
    <mergeCell ref="AG12:AM12"/>
    <mergeCell ref="D10:D12"/>
    <mergeCell ref="L12:R12"/>
    <mergeCell ref="E12:K12"/>
    <mergeCell ref="E11:K11"/>
    <mergeCell ref="S11:Y11"/>
    <mergeCell ref="S12:Y12"/>
  </mergeCells>
  <pageMargins left="0.25" right="0.25" top="0.75" bottom="0.75" header="0.3" footer="0.3"/>
  <pageSetup paperSize="8" scale="54" fitToHeight="0" orientation="landscape" r:id="rId1"/>
  <headerFooter differentFirst="1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92D050"/>
    <pageSetUpPr fitToPage="1"/>
  </sheetPr>
  <dimension ref="A1:AP35"/>
  <sheetViews>
    <sheetView view="pageBreakPreview" topLeftCell="A7" zoomScale="60" zoomScaleNormal="70" workbookViewId="0">
      <selection activeCell="S20" sqref="S20"/>
    </sheetView>
  </sheetViews>
  <sheetFormatPr defaultColWidth="9" defaultRowHeight="15.75" x14ac:dyDescent="0.25"/>
  <cols>
    <col min="1" max="1" width="11.625" style="14" customWidth="1"/>
    <col min="2" max="2" width="35.625" style="14" customWidth="1"/>
    <col min="3" max="3" width="15.375" style="14" customWidth="1"/>
    <col min="4" max="4" width="9.75" style="14" customWidth="1"/>
    <col min="5" max="5" width="10.5" style="14" customWidth="1"/>
    <col min="6" max="6" width="8.875" style="14" customWidth="1"/>
    <col min="7" max="7" width="6" style="14" hidden="1" customWidth="1"/>
    <col min="8" max="8" width="8.125" style="14" customWidth="1"/>
    <col min="9" max="9" width="6" style="14" hidden="1" customWidth="1"/>
    <col min="10" max="10" width="8.5" style="14" customWidth="1"/>
    <col min="11" max="11" width="9.375" style="14" customWidth="1"/>
    <col min="12" max="12" width="9.75" style="14" customWidth="1"/>
    <col min="13" max="13" width="7" style="14" customWidth="1"/>
    <col min="14" max="14" width="6" style="14" hidden="1" customWidth="1"/>
    <col min="15" max="15" width="7.25" style="14" customWidth="1"/>
    <col min="16" max="16" width="6" style="14" hidden="1" customWidth="1"/>
    <col min="17" max="17" width="7.625" style="14" customWidth="1"/>
    <col min="18" max="19" width="9.5" style="14" customWidth="1"/>
    <col min="20" max="20" width="8.5" style="14" customWidth="1"/>
    <col min="21" max="21" width="8.5" style="14" hidden="1" customWidth="1"/>
    <col min="22" max="22" width="8.5" style="14" customWidth="1"/>
    <col min="23" max="23" width="6" style="14" hidden="1" customWidth="1"/>
    <col min="24" max="24" width="11.125" style="14" customWidth="1"/>
    <col min="25" max="25" width="11" style="14" customWidth="1"/>
    <col min="26" max="26" width="7.875" style="14" customWidth="1"/>
    <col min="27" max="27" width="7.625" style="14" customWidth="1"/>
    <col min="28" max="28" width="6" style="14" hidden="1" customWidth="1"/>
    <col min="29" max="29" width="7.625" style="14" customWidth="1"/>
    <col min="30" max="30" width="6" style="14" hidden="1" customWidth="1"/>
    <col min="31" max="31" width="10.25" style="14" customWidth="1"/>
    <col min="32" max="32" width="10.5" style="14" customWidth="1"/>
    <col min="33" max="33" width="11.125" style="14" customWidth="1"/>
    <col min="34" max="34" width="8.75" style="14" customWidth="1"/>
    <col min="35" max="35" width="6" style="14" hidden="1" customWidth="1"/>
    <col min="36" max="36" width="10.375" style="14" customWidth="1"/>
    <col min="37" max="37" width="6" style="14" hidden="1" customWidth="1"/>
    <col min="38" max="38" width="10.375" style="14" customWidth="1"/>
    <col min="39" max="39" width="3.5" style="14" customWidth="1"/>
    <col min="40" max="40" width="5.75" style="1" customWidth="1"/>
    <col min="41" max="41" width="16.125" style="1" customWidth="1"/>
    <col min="42" max="42" width="21.25" style="1" customWidth="1"/>
    <col min="43" max="43" width="12.625" style="1" customWidth="1"/>
    <col min="44" max="44" width="22.375" style="1" customWidth="1"/>
    <col min="45" max="45" width="10.875" style="1" customWidth="1"/>
    <col min="46" max="46" width="17.375" style="1" customWidth="1"/>
    <col min="47" max="48" width="4.125" style="1" customWidth="1"/>
    <col min="49" max="49" width="3.75" style="1" customWidth="1"/>
    <col min="50" max="50" width="3.875" style="1" customWidth="1"/>
    <col min="51" max="51" width="4.5" style="1" customWidth="1"/>
    <col min="52" max="52" width="5" style="1" customWidth="1"/>
    <col min="53" max="53" width="5.5" style="1" customWidth="1"/>
    <col min="54" max="54" width="5.75" style="1" customWidth="1"/>
    <col min="55" max="55" width="5.5" style="1" customWidth="1"/>
    <col min="56" max="57" width="5" style="1" customWidth="1"/>
    <col min="58" max="58" width="12.875" style="1" customWidth="1"/>
    <col min="59" max="68" width="5" style="1" customWidth="1"/>
    <col min="69" max="16384" width="9" style="1"/>
  </cols>
  <sheetData>
    <row r="1" spans="1:42" ht="18.75" x14ac:dyDescent="0.25">
      <c r="AL1" s="29" t="s">
        <v>288</v>
      </c>
    </row>
    <row r="2" spans="1:42" ht="22.5" x14ac:dyDescent="0.3">
      <c r="AL2" s="30" t="s">
        <v>213</v>
      </c>
    </row>
    <row r="3" spans="1:42" ht="18.75" x14ac:dyDescent="0.3">
      <c r="AL3" s="30"/>
    </row>
    <row r="4" spans="1:42" ht="18.75" x14ac:dyDescent="0.3">
      <c r="A4" s="444" t="s">
        <v>270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4"/>
      <c r="AA4" s="444"/>
      <c r="AB4" s="444"/>
      <c r="AC4" s="444"/>
      <c r="AD4" s="444"/>
      <c r="AE4" s="444"/>
      <c r="AF4" s="444"/>
      <c r="AG4" s="444"/>
      <c r="AH4" s="444"/>
      <c r="AI4" s="444"/>
      <c r="AJ4" s="444"/>
      <c r="AK4" s="444"/>
      <c r="AL4" s="444"/>
    </row>
    <row r="5" spans="1:42" ht="18.75" x14ac:dyDescent="0.3">
      <c r="A5" s="443" t="s">
        <v>368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3"/>
      <c r="AH5" s="443"/>
      <c r="AI5" s="443"/>
      <c r="AJ5" s="443"/>
      <c r="AK5" s="443"/>
      <c r="AL5" s="443"/>
    </row>
    <row r="6" spans="1:42" ht="18.75" x14ac:dyDescent="0.3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448" t="s">
        <v>311</v>
      </c>
      <c r="AH6" s="448"/>
      <c r="AI6" s="448"/>
      <c r="AJ6" s="448"/>
      <c r="AK6" s="448"/>
      <c r="AL6" s="448"/>
    </row>
    <row r="7" spans="1:42" ht="18.75" x14ac:dyDescent="0.25">
      <c r="A7" s="445" t="s">
        <v>307</v>
      </c>
      <c r="B7" s="445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5"/>
      <c r="AA7" s="445"/>
      <c r="AB7" s="445"/>
      <c r="AC7" s="445"/>
      <c r="AD7" s="445"/>
      <c r="AE7" s="445"/>
      <c r="AF7" s="445"/>
      <c r="AG7" s="445"/>
      <c r="AH7" s="445"/>
      <c r="AI7" s="445"/>
      <c r="AJ7" s="445"/>
      <c r="AK7" s="445"/>
      <c r="AL7" s="445"/>
      <c r="AM7" s="31"/>
      <c r="AN7" s="15"/>
      <c r="AO7" s="15"/>
      <c r="AP7" s="15"/>
    </row>
    <row r="8" spans="1:42" x14ac:dyDescent="0.25">
      <c r="A8" s="449" t="s">
        <v>248</v>
      </c>
      <c r="B8" s="449"/>
      <c r="C8" s="449"/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49"/>
      <c r="O8" s="449"/>
      <c r="P8" s="449"/>
      <c r="Q8" s="449"/>
      <c r="R8" s="449"/>
      <c r="S8" s="449"/>
      <c r="T8" s="449"/>
      <c r="U8" s="449"/>
      <c r="V8" s="449"/>
      <c r="W8" s="449"/>
      <c r="X8" s="449"/>
      <c r="Y8" s="449"/>
      <c r="Z8" s="449"/>
      <c r="AA8" s="449"/>
      <c r="AB8" s="449"/>
      <c r="AC8" s="449"/>
      <c r="AD8" s="449"/>
      <c r="AE8" s="449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6"/>
    </row>
    <row r="9" spans="1:42" ht="19.5" customHeight="1" thickBot="1" x14ac:dyDescent="0.3">
      <c r="A9" s="431"/>
      <c r="B9" s="431"/>
      <c r="C9" s="431"/>
      <c r="D9" s="431"/>
      <c r="E9" s="431"/>
      <c r="F9" s="431"/>
      <c r="G9" s="431"/>
      <c r="H9" s="431"/>
      <c r="I9" s="431"/>
      <c r="J9" s="431"/>
      <c r="K9" s="431"/>
      <c r="L9" s="431"/>
      <c r="M9" s="431"/>
      <c r="N9" s="431"/>
      <c r="O9" s="431"/>
      <c r="P9" s="431"/>
      <c r="Q9" s="431"/>
      <c r="R9" s="431"/>
      <c r="S9" s="431"/>
      <c r="T9" s="431"/>
      <c r="U9" s="431"/>
      <c r="V9" s="431"/>
      <c r="W9" s="431"/>
      <c r="X9" s="431"/>
      <c r="Y9" s="431"/>
      <c r="Z9" s="431"/>
      <c r="AA9" s="431"/>
      <c r="AB9" s="431"/>
      <c r="AC9" s="431"/>
      <c r="AD9" s="431"/>
      <c r="AE9" s="431"/>
      <c r="AF9" s="431"/>
      <c r="AG9" s="431"/>
      <c r="AH9" s="431"/>
      <c r="AI9" s="431"/>
      <c r="AJ9" s="431"/>
      <c r="AK9" s="431"/>
      <c r="AL9" s="431"/>
      <c r="AM9" s="2"/>
      <c r="AN9" s="2"/>
      <c r="AO9" s="2"/>
    </row>
    <row r="10" spans="1:42" ht="19.5" customHeight="1" x14ac:dyDescent="0.25">
      <c r="A10" s="435" t="s">
        <v>55</v>
      </c>
      <c r="B10" s="421" t="s">
        <v>19</v>
      </c>
      <c r="C10" s="421" t="s">
        <v>1</v>
      </c>
      <c r="D10" s="446" t="s">
        <v>119</v>
      </c>
      <c r="E10" s="446"/>
      <c r="F10" s="446"/>
      <c r="G10" s="446"/>
      <c r="H10" s="446"/>
      <c r="I10" s="446"/>
      <c r="J10" s="446"/>
      <c r="K10" s="446"/>
      <c r="L10" s="446"/>
      <c r="M10" s="446"/>
      <c r="N10" s="446"/>
      <c r="O10" s="446"/>
      <c r="P10" s="446"/>
      <c r="Q10" s="446"/>
      <c r="R10" s="446"/>
      <c r="S10" s="446"/>
      <c r="T10" s="446"/>
      <c r="U10" s="446"/>
      <c r="V10" s="446"/>
      <c r="W10" s="446"/>
      <c r="X10" s="446"/>
      <c r="Y10" s="446"/>
      <c r="Z10" s="446"/>
      <c r="AA10" s="446"/>
      <c r="AB10" s="446"/>
      <c r="AC10" s="446"/>
      <c r="AD10" s="446"/>
      <c r="AE10" s="446"/>
      <c r="AF10" s="446"/>
      <c r="AG10" s="446"/>
      <c r="AH10" s="446"/>
      <c r="AI10" s="446"/>
      <c r="AJ10" s="446"/>
      <c r="AK10" s="446"/>
      <c r="AL10" s="447"/>
      <c r="AM10" s="33"/>
      <c r="AN10" s="4"/>
      <c r="AO10" s="4"/>
    </row>
    <row r="11" spans="1:42" ht="43.5" customHeight="1" x14ac:dyDescent="0.25">
      <c r="A11" s="436"/>
      <c r="B11" s="418"/>
      <c r="C11" s="418"/>
      <c r="D11" s="419" t="s">
        <v>2</v>
      </c>
      <c r="E11" s="419"/>
      <c r="F11" s="419"/>
      <c r="G11" s="419"/>
      <c r="H11" s="419"/>
      <c r="I11" s="419"/>
      <c r="J11" s="419"/>
      <c r="K11" s="419" t="s">
        <v>3</v>
      </c>
      <c r="L11" s="419"/>
      <c r="M11" s="419"/>
      <c r="N11" s="419"/>
      <c r="O11" s="419"/>
      <c r="P11" s="419"/>
      <c r="Q11" s="419"/>
      <c r="R11" s="419" t="s">
        <v>4</v>
      </c>
      <c r="S11" s="419"/>
      <c r="T11" s="419"/>
      <c r="U11" s="419"/>
      <c r="V11" s="419"/>
      <c r="W11" s="419"/>
      <c r="X11" s="419"/>
      <c r="Y11" s="419" t="s">
        <v>5</v>
      </c>
      <c r="Z11" s="419"/>
      <c r="AA11" s="419"/>
      <c r="AB11" s="419"/>
      <c r="AC11" s="419"/>
      <c r="AD11" s="419"/>
      <c r="AE11" s="419"/>
      <c r="AF11" s="418" t="s">
        <v>120</v>
      </c>
      <c r="AG11" s="418"/>
      <c r="AH11" s="418"/>
      <c r="AI11" s="418"/>
      <c r="AJ11" s="418"/>
      <c r="AK11" s="418"/>
      <c r="AL11" s="420"/>
      <c r="AM11" s="33"/>
      <c r="AN11" s="4"/>
      <c r="AO11" s="4"/>
      <c r="AP11" s="4"/>
    </row>
    <row r="12" spans="1:42" ht="43.5" customHeight="1" x14ac:dyDescent="0.25">
      <c r="A12" s="436"/>
      <c r="B12" s="418"/>
      <c r="C12" s="418"/>
      <c r="D12" s="166" t="s">
        <v>28</v>
      </c>
      <c r="E12" s="419" t="s">
        <v>27</v>
      </c>
      <c r="F12" s="419"/>
      <c r="G12" s="419"/>
      <c r="H12" s="419"/>
      <c r="I12" s="419"/>
      <c r="J12" s="419"/>
      <c r="K12" s="166" t="s">
        <v>28</v>
      </c>
      <c r="L12" s="419" t="s">
        <v>27</v>
      </c>
      <c r="M12" s="419"/>
      <c r="N12" s="419"/>
      <c r="O12" s="419"/>
      <c r="P12" s="419"/>
      <c r="Q12" s="419"/>
      <c r="R12" s="166" t="s">
        <v>28</v>
      </c>
      <c r="S12" s="419" t="s">
        <v>27</v>
      </c>
      <c r="T12" s="419"/>
      <c r="U12" s="419"/>
      <c r="V12" s="419"/>
      <c r="W12" s="419"/>
      <c r="X12" s="419"/>
      <c r="Y12" s="166" t="s">
        <v>28</v>
      </c>
      <c r="Z12" s="419" t="s">
        <v>27</v>
      </c>
      <c r="AA12" s="419"/>
      <c r="AB12" s="419"/>
      <c r="AC12" s="419"/>
      <c r="AD12" s="419"/>
      <c r="AE12" s="419"/>
      <c r="AF12" s="166" t="s">
        <v>28</v>
      </c>
      <c r="AG12" s="419" t="s">
        <v>27</v>
      </c>
      <c r="AH12" s="419"/>
      <c r="AI12" s="419"/>
      <c r="AJ12" s="419"/>
      <c r="AK12" s="419"/>
      <c r="AL12" s="442"/>
    </row>
    <row r="13" spans="1:42" ht="76.5" customHeight="1" x14ac:dyDescent="0.25">
      <c r="A13" s="437"/>
      <c r="B13" s="418"/>
      <c r="C13" s="418"/>
      <c r="D13" s="164" t="s">
        <v>13</v>
      </c>
      <c r="E13" s="164" t="s">
        <v>13</v>
      </c>
      <c r="F13" s="13" t="s">
        <v>215</v>
      </c>
      <c r="G13" s="13" t="s">
        <v>216</v>
      </c>
      <c r="H13" s="13" t="s">
        <v>217</v>
      </c>
      <c r="I13" s="13" t="s">
        <v>218</v>
      </c>
      <c r="J13" s="13" t="s">
        <v>230</v>
      </c>
      <c r="K13" s="164" t="s">
        <v>13</v>
      </c>
      <c r="L13" s="164" t="s">
        <v>13</v>
      </c>
      <c r="M13" s="13" t="s">
        <v>215</v>
      </c>
      <c r="N13" s="13" t="s">
        <v>216</v>
      </c>
      <c r="O13" s="13" t="s">
        <v>217</v>
      </c>
      <c r="P13" s="13" t="s">
        <v>218</v>
      </c>
      <c r="Q13" s="13" t="s">
        <v>230</v>
      </c>
      <c r="R13" s="164" t="s">
        <v>13</v>
      </c>
      <c r="S13" s="164" t="s">
        <v>13</v>
      </c>
      <c r="T13" s="13" t="s">
        <v>215</v>
      </c>
      <c r="U13" s="13" t="s">
        <v>216</v>
      </c>
      <c r="V13" s="13" t="s">
        <v>217</v>
      </c>
      <c r="W13" s="13" t="s">
        <v>218</v>
      </c>
      <c r="X13" s="13" t="s">
        <v>230</v>
      </c>
      <c r="Y13" s="164" t="s">
        <v>13</v>
      </c>
      <c r="Z13" s="164" t="s">
        <v>13</v>
      </c>
      <c r="AA13" s="13" t="s">
        <v>215</v>
      </c>
      <c r="AB13" s="13" t="s">
        <v>216</v>
      </c>
      <c r="AC13" s="13" t="s">
        <v>217</v>
      </c>
      <c r="AD13" s="13" t="s">
        <v>218</v>
      </c>
      <c r="AE13" s="13" t="s">
        <v>230</v>
      </c>
      <c r="AF13" s="164" t="s">
        <v>13</v>
      </c>
      <c r="AG13" s="164" t="s">
        <v>13</v>
      </c>
      <c r="AH13" s="13" t="s">
        <v>215</v>
      </c>
      <c r="AI13" s="13" t="s">
        <v>216</v>
      </c>
      <c r="AJ13" s="13" t="s">
        <v>217</v>
      </c>
      <c r="AK13" s="13" t="s">
        <v>218</v>
      </c>
      <c r="AL13" s="75" t="s">
        <v>230</v>
      </c>
    </row>
    <row r="14" spans="1:42" ht="16.5" thickBot="1" x14ac:dyDescent="0.3">
      <c r="A14" s="196">
        <v>1</v>
      </c>
      <c r="B14" s="197">
        <v>2</v>
      </c>
      <c r="C14" s="197">
        <v>3</v>
      </c>
      <c r="D14" s="198" t="s">
        <v>38</v>
      </c>
      <c r="E14" s="198" t="s">
        <v>39</v>
      </c>
      <c r="F14" s="198" t="s">
        <v>40</v>
      </c>
      <c r="G14" s="198" t="s">
        <v>41</v>
      </c>
      <c r="H14" s="198" t="s">
        <v>42</v>
      </c>
      <c r="I14" s="198" t="s">
        <v>43</v>
      </c>
      <c r="J14" s="198" t="s">
        <v>59</v>
      </c>
      <c r="K14" s="198" t="s">
        <v>60</v>
      </c>
      <c r="L14" s="198" t="s">
        <v>61</v>
      </c>
      <c r="M14" s="198" t="s">
        <v>62</v>
      </c>
      <c r="N14" s="198" t="s">
        <v>63</v>
      </c>
      <c r="O14" s="198" t="s">
        <v>64</v>
      </c>
      <c r="P14" s="198" t="s">
        <v>65</v>
      </c>
      <c r="Q14" s="198" t="s">
        <v>66</v>
      </c>
      <c r="R14" s="198" t="s">
        <v>67</v>
      </c>
      <c r="S14" s="198" t="s">
        <v>68</v>
      </c>
      <c r="T14" s="198" t="s">
        <v>69</v>
      </c>
      <c r="U14" s="198" t="s">
        <v>70</v>
      </c>
      <c r="V14" s="198" t="s">
        <v>71</v>
      </c>
      <c r="W14" s="198" t="s">
        <v>72</v>
      </c>
      <c r="X14" s="198" t="s">
        <v>110</v>
      </c>
      <c r="Y14" s="198" t="s">
        <v>73</v>
      </c>
      <c r="Z14" s="198" t="s">
        <v>74</v>
      </c>
      <c r="AA14" s="198" t="s">
        <v>75</v>
      </c>
      <c r="AB14" s="198" t="s">
        <v>76</v>
      </c>
      <c r="AC14" s="198" t="s">
        <v>77</v>
      </c>
      <c r="AD14" s="198" t="s">
        <v>78</v>
      </c>
      <c r="AE14" s="198" t="s">
        <v>111</v>
      </c>
      <c r="AF14" s="198" t="s">
        <v>33</v>
      </c>
      <c r="AG14" s="198" t="s">
        <v>36</v>
      </c>
      <c r="AH14" s="198" t="s">
        <v>46</v>
      </c>
      <c r="AI14" s="198" t="s">
        <v>47</v>
      </c>
      <c r="AJ14" s="198" t="s">
        <v>48</v>
      </c>
      <c r="AK14" s="198" t="s">
        <v>49</v>
      </c>
      <c r="AL14" s="199" t="s">
        <v>50</v>
      </c>
    </row>
    <row r="15" spans="1:42" s="19" customFormat="1" ht="64.5" customHeight="1" x14ac:dyDescent="0.25">
      <c r="A15" s="221"/>
      <c r="B15" s="251" t="s">
        <v>238</v>
      </c>
      <c r="C15" s="222"/>
      <c r="D15" s="252"/>
      <c r="E15" s="309">
        <f>E16+E22</f>
        <v>4.8467900000000004</v>
      </c>
      <c r="F15" s="309">
        <f t="shared" ref="F15:AL15" si="0">F16+F22</f>
        <v>0</v>
      </c>
      <c r="G15" s="309">
        <f t="shared" si="0"/>
        <v>0</v>
      </c>
      <c r="H15" s="309">
        <f t="shared" si="0"/>
        <v>0</v>
      </c>
      <c r="I15" s="309">
        <f t="shared" si="0"/>
        <v>0</v>
      </c>
      <c r="J15" s="309">
        <f t="shared" si="0"/>
        <v>94.35</v>
      </c>
      <c r="K15" s="309"/>
      <c r="L15" s="309">
        <f t="shared" si="0"/>
        <v>8.077983333333334</v>
      </c>
      <c r="M15" s="309">
        <f t="shared" si="0"/>
        <v>0</v>
      </c>
      <c r="N15" s="309">
        <f t="shared" si="0"/>
        <v>0</v>
      </c>
      <c r="O15" s="309">
        <f t="shared" si="0"/>
        <v>0</v>
      </c>
      <c r="P15" s="309">
        <f t="shared" si="0"/>
        <v>0</v>
      </c>
      <c r="Q15" s="309">
        <f t="shared" si="0"/>
        <v>157.25</v>
      </c>
      <c r="R15" s="309"/>
      <c r="S15" s="309">
        <f t="shared" si="0"/>
        <v>15.569990833333335</v>
      </c>
      <c r="T15" s="309">
        <f t="shared" si="0"/>
        <v>0</v>
      </c>
      <c r="U15" s="309">
        <f t="shared" si="0"/>
        <v>0</v>
      </c>
      <c r="V15" s="309">
        <f t="shared" si="0"/>
        <v>0</v>
      </c>
      <c r="W15" s="309">
        <f t="shared" si="0"/>
        <v>0</v>
      </c>
      <c r="X15" s="309">
        <f t="shared" si="0"/>
        <v>189.7</v>
      </c>
      <c r="Y15" s="309"/>
      <c r="Z15" s="309">
        <f t="shared" si="0"/>
        <v>9.6935800000000008</v>
      </c>
      <c r="AA15" s="309">
        <f t="shared" si="0"/>
        <v>0</v>
      </c>
      <c r="AB15" s="309">
        <f t="shared" si="0"/>
        <v>0</v>
      </c>
      <c r="AC15" s="309">
        <f t="shared" si="0"/>
        <v>0</v>
      </c>
      <c r="AD15" s="309">
        <f t="shared" si="0"/>
        <v>0</v>
      </c>
      <c r="AE15" s="309">
        <f t="shared" si="0"/>
        <v>188.7</v>
      </c>
      <c r="AF15" s="309"/>
      <c r="AG15" s="309">
        <f t="shared" si="0"/>
        <v>40.157859166666668</v>
      </c>
      <c r="AH15" s="309">
        <f t="shared" si="0"/>
        <v>0</v>
      </c>
      <c r="AI15" s="309">
        <f t="shared" si="0"/>
        <v>0</v>
      </c>
      <c r="AJ15" s="309">
        <f t="shared" si="0"/>
        <v>0</v>
      </c>
      <c r="AK15" s="309">
        <f t="shared" si="0"/>
        <v>0</v>
      </c>
      <c r="AL15" s="310">
        <f t="shared" si="0"/>
        <v>630</v>
      </c>
      <c r="AM15" s="60"/>
    </row>
    <row r="16" spans="1:42" s="19" customFormat="1" ht="60.75" customHeight="1" x14ac:dyDescent="0.25">
      <c r="A16" s="256">
        <v>1</v>
      </c>
      <c r="B16" s="81" t="s">
        <v>239</v>
      </c>
      <c r="C16" s="100"/>
      <c r="D16" s="91"/>
      <c r="E16" s="306">
        <f>E17+E18+E19+E21</f>
        <v>4.8467900000000004</v>
      </c>
      <c r="F16" s="306">
        <f t="shared" ref="F16:AL16" si="1">F17+F18+F19+F21</f>
        <v>0</v>
      </c>
      <c r="G16" s="306">
        <f t="shared" si="1"/>
        <v>0</v>
      </c>
      <c r="H16" s="306">
        <f t="shared" si="1"/>
        <v>0</v>
      </c>
      <c r="I16" s="306">
        <f t="shared" si="1"/>
        <v>0</v>
      </c>
      <c r="J16" s="306">
        <f t="shared" si="1"/>
        <v>94.35</v>
      </c>
      <c r="K16" s="306"/>
      <c r="L16" s="306">
        <f t="shared" si="1"/>
        <v>8.077983333333334</v>
      </c>
      <c r="M16" s="306">
        <f t="shared" si="1"/>
        <v>0</v>
      </c>
      <c r="N16" s="306">
        <f t="shared" si="1"/>
        <v>0</v>
      </c>
      <c r="O16" s="306">
        <f t="shared" si="1"/>
        <v>0</v>
      </c>
      <c r="P16" s="306">
        <f t="shared" si="1"/>
        <v>0</v>
      </c>
      <c r="Q16" s="306">
        <f t="shared" si="1"/>
        <v>157.25</v>
      </c>
      <c r="R16" s="306"/>
      <c r="S16" s="306">
        <f t="shared" si="1"/>
        <v>15.569990833333335</v>
      </c>
      <c r="T16" s="306">
        <f t="shared" si="1"/>
        <v>0</v>
      </c>
      <c r="U16" s="306">
        <f t="shared" si="1"/>
        <v>0</v>
      </c>
      <c r="V16" s="306">
        <f t="shared" si="1"/>
        <v>0</v>
      </c>
      <c r="W16" s="306">
        <f t="shared" si="1"/>
        <v>0</v>
      </c>
      <c r="X16" s="306">
        <f t="shared" si="1"/>
        <v>189.7</v>
      </c>
      <c r="Y16" s="306"/>
      <c r="Z16" s="306">
        <f t="shared" si="1"/>
        <v>9.6935800000000008</v>
      </c>
      <c r="AA16" s="306">
        <f t="shared" si="1"/>
        <v>0</v>
      </c>
      <c r="AB16" s="306">
        <f t="shared" si="1"/>
        <v>0</v>
      </c>
      <c r="AC16" s="306">
        <f t="shared" si="1"/>
        <v>0</v>
      </c>
      <c r="AD16" s="306">
        <f t="shared" si="1"/>
        <v>0</v>
      </c>
      <c r="AE16" s="306">
        <f t="shared" si="1"/>
        <v>188.7</v>
      </c>
      <c r="AF16" s="306"/>
      <c r="AG16" s="306">
        <f t="shared" si="1"/>
        <v>38.188344166666667</v>
      </c>
      <c r="AH16" s="306">
        <f t="shared" si="1"/>
        <v>0</v>
      </c>
      <c r="AI16" s="306">
        <f t="shared" si="1"/>
        <v>0</v>
      </c>
      <c r="AJ16" s="306">
        <f t="shared" si="1"/>
        <v>0</v>
      </c>
      <c r="AK16" s="306">
        <f t="shared" si="1"/>
        <v>0</v>
      </c>
      <c r="AL16" s="307">
        <f t="shared" si="1"/>
        <v>630</v>
      </c>
      <c r="AM16" s="60"/>
    </row>
    <row r="17" spans="1:39" s="19" customFormat="1" ht="48.75" customHeight="1" x14ac:dyDescent="0.25">
      <c r="A17" s="256" t="s">
        <v>133</v>
      </c>
      <c r="B17" s="139" t="s">
        <v>306</v>
      </c>
      <c r="C17" s="100" t="s">
        <v>334</v>
      </c>
      <c r="D17" s="91"/>
      <c r="E17" s="91">
        <f>AG17*0.15</f>
        <v>4.8467900000000004</v>
      </c>
      <c r="F17" s="91"/>
      <c r="G17" s="91"/>
      <c r="H17" s="91"/>
      <c r="I17" s="91"/>
      <c r="J17" s="242">
        <f>AL17*0.15</f>
        <v>94.35</v>
      </c>
      <c r="K17" s="91"/>
      <c r="L17" s="91">
        <f>AG17*0.25</f>
        <v>8.077983333333334</v>
      </c>
      <c r="M17" s="91"/>
      <c r="N17" s="91"/>
      <c r="O17" s="91"/>
      <c r="P17" s="91"/>
      <c r="Q17" s="242">
        <f>AL17*0.25</f>
        <v>157.25</v>
      </c>
      <c r="R17" s="91"/>
      <c r="S17" s="91">
        <f>AG17*0.3</f>
        <v>9.6935800000000008</v>
      </c>
      <c r="T17" s="91"/>
      <c r="U17" s="91"/>
      <c r="V17" s="91"/>
      <c r="W17" s="91"/>
      <c r="X17" s="242">
        <f>AL17*0.3</f>
        <v>188.7</v>
      </c>
      <c r="Y17" s="91"/>
      <c r="Z17" s="91">
        <f>AG17*0.3</f>
        <v>9.6935800000000008</v>
      </c>
      <c r="AA17" s="91"/>
      <c r="AB17" s="91"/>
      <c r="AC17" s="91"/>
      <c r="AD17" s="91"/>
      <c r="AE17" s="242">
        <f>AL17*0.3</f>
        <v>188.7</v>
      </c>
      <c r="AF17" s="91"/>
      <c r="AG17" s="91">
        <f>'2'!N14</f>
        <v>32.311933333333336</v>
      </c>
      <c r="AH17" s="91">
        <f>'4'!G18</f>
        <v>0</v>
      </c>
      <c r="AI17" s="91"/>
      <c r="AJ17" s="91">
        <f>'4'!I18</f>
        <v>0</v>
      </c>
      <c r="AK17" s="91"/>
      <c r="AL17" s="102">
        <f>'4'!K18</f>
        <v>629</v>
      </c>
      <c r="AM17" s="60"/>
    </row>
    <row r="18" spans="1:39" s="19" customFormat="1" ht="51" customHeight="1" x14ac:dyDescent="0.25">
      <c r="A18" s="256" t="s">
        <v>138</v>
      </c>
      <c r="B18" s="139" t="s">
        <v>312</v>
      </c>
      <c r="C18" s="100" t="s">
        <v>335</v>
      </c>
      <c r="D18" s="91"/>
      <c r="E18" s="91">
        <f>L18</f>
        <v>0</v>
      </c>
      <c r="F18" s="91">
        <v>0</v>
      </c>
      <c r="G18" s="91"/>
      <c r="H18" s="91"/>
      <c r="I18" s="91"/>
      <c r="J18" s="91">
        <f>Q18</f>
        <v>0</v>
      </c>
      <c r="K18" s="91"/>
      <c r="L18" s="91">
        <f>S18</f>
        <v>0</v>
      </c>
      <c r="M18" s="91">
        <v>0</v>
      </c>
      <c r="N18" s="91"/>
      <c r="O18" s="91"/>
      <c r="P18" s="91"/>
      <c r="Q18" s="91">
        <f>X18</f>
        <v>0</v>
      </c>
      <c r="R18" s="91"/>
      <c r="S18" s="91">
        <v>0</v>
      </c>
      <c r="T18" s="91">
        <v>0</v>
      </c>
      <c r="U18" s="91"/>
      <c r="V18" s="91"/>
      <c r="W18" s="91"/>
      <c r="X18" s="91">
        <f>AL18</f>
        <v>0</v>
      </c>
      <c r="Y18" s="91"/>
      <c r="Z18" s="91">
        <f>AG18</f>
        <v>0</v>
      </c>
      <c r="AA18" s="91">
        <v>0</v>
      </c>
      <c r="AB18" s="91"/>
      <c r="AC18" s="91"/>
      <c r="AD18" s="91"/>
      <c r="AE18" s="91">
        <f>AL18</f>
        <v>0</v>
      </c>
      <c r="AF18" s="91"/>
      <c r="AG18" s="91">
        <f>'2'!N15</f>
        <v>0</v>
      </c>
      <c r="AH18" s="91">
        <f>'4'!G19</f>
        <v>0</v>
      </c>
      <c r="AI18" s="91"/>
      <c r="AJ18" s="91">
        <f>'4'!I19</f>
        <v>0</v>
      </c>
      <c r="AK18" s="91"/>
      <c r="AL18" s="102">
        <f>'4'!K19</f>
        <v>0</v>
      </c>
      <c r="AM18" s="60"/>
    </row>
    <row r="19" spans="1:39" s="19" customFormat="1" ht="49.5" customHeight="1" x14ac:dyDescent="0.25">
      <c r="A19" s="256" t="s">
        <v>161</v>
      </c>
      <c r="B19" s="139" t="s">
        <v>240</v>
      </c>
      <c r="C19" s="100"/>
      <c r="D19" s="91"/>
      <c r="E19" s="91">
        <v>0</v>
      </c>
      <c r="F19" s="91"/>
      <c r="G19" s="91"/>
      <c r="H19" s="91"/>
      <c r="I19" s="91"/>
      <c r="J19" s="91">
        <v>0</v>
      </c>
      <c r="K19" s="91"/>
      <c r="L19" s="91">
        <v>0</v>
      </c>
      <c r="M19" s="91"/>
      <c r="N19" s="91"/>
      <c r="O19" s="91"/>
      <c r="P19" s="91"/>
      <c r="Q19" s="91">
        <v>0</v>
      </c>
      <c r="R19" s="91"/>
      <c r="S19" s="91">
        <f>AG19</f>
        <v>5.8764108333333338</v>
      </c>
      <c r="T19" s="91"/>
      <c r="U19" s="91"/>
      <c r="V19" s="91"/>
      <c r="W19" s="91"/>
      <c r="X19" s="91">
        <f>AL19</f>
        <v>1</v>
      </c>
      <c r="Y19" s="91"/>
      <c r="Z19" s="91">
        <v>0</v>
      </c>
      <c r="AA19" s="91"/>
      <c r="AB19" s="91"/>
      <c r="AC19" s="91"/>
      <c r="AD19" s="91"/>
      <c r="AE19" s="91">
        <v>0</v>
      </c>
      <c r="AF19" s="91"/>
      <c r="AG19" s="91">
        <f>'2'!N16</f>
        <v>5.8764108333333338</v>
      </c>
      <c r="AH19" s="91">
        <f>'4'!G20</f>
        <v>0</v>
      </c>
      <c r="AI19" s="91"/>
      <c r="AJ19" s="91">
        <f>'4'!I20</f>
        <v>0</v>
      </c>
      <c r="AK19" s="91"/>
      <c r="AL19" s="102">
        <f>'4'!K20</f>
        <v>1</v>
      </c>
      <c r="AM19" s="154"/>
    </row>
    <row r="20" spans="1:39" s="19" customFormat="1" ht="49.5" customHeight="1" x14ac:dyDescent="0.25">
      <c r="A20" s="256" t="s">
        <v>316</v>
      </c>
      <c r="B20" s="139" t="s">
        <v>241</v>
      </c>
      <c r="C20" s="100" t="s">
        <v>337</v>
      </c>
      <c r="D20" s="91"/>
      <c r="E20" s="91">
        <v>0</v>
      </c>
      <c r="F20" s="91"/>
      <c r="G20" s="91"/>
      <c r="H20" s="91"/>
      <c r="I20" s="91"/>
      <c r="J20" s="91">
        <v>0</v>
      </c>
      <c r="K20" s="91"/>
      <c r="L20" s="91">
        <v>0</v>
      </c>
      <c r="M20" s="91"/>
      <c r="N20" s="91"/>
      <c r="O20" s="91"/>
      <c r="P20" s="91"/>
      <c r="Q20" s="91">
        <v>0</v>
      </c>
      <c r="R20" s="91"/>
      <c r="S20" s="91">
        <f t="shared" ref="S20:S21" si="2">AG20</f>
        <v>5.8764108333333338</v>
      </c>
      <c r="T20" s="91"/>
      <c r="U20" s="91"/>
      <c r="V20" s="91"/>
      <c r="W20" s="91"/>
      <c r="X20" s="91">
        <f t="shared" ref="X20:X21" si="3">AL20</f>
        <v>1</v>
      </c>
      <c r="Y20" s="91"/>
      <c r="Z20" s="91">
        <v>0</v>
      </c>
      <c r="AA20" s="91"/>
      <c r="AB20" s="91"/>
      <c r="AC20" s="91"/>
      <c r="AD20" s="91"/>
      <c r="AE20" s="91">
        <v>0</v>
      </c>
      <c r="AF20" s="91"/>
      <c r="AG20" s="91">
        <f>'2'!N17</f>
        <v>5.8764108333333338</v>
      </c>
      <c r="AH20" s="91">
        <f>'4'!G21</f>
        <v>0</v>
      </c>
      <c r="AI20" s="91"/>
      <c r="AJ20" s="91">
        <f>'4'!I21</f>
        <v>0</v>
      </c>
      <c r="AK20" s="91"/>
      <c r="AL20" s="102">
        <f>'4'!K21</f>
        <v>1</v>
      </c>
      <c r="AM20" s="154"/>
    </row>
    <row r="21" spans="1:39" s="19" customFormat="1" ht="51" customHeight="1" x14ac:dyDescent="0.25">
      <c r="A21" s="256" t="s">
        <v>330</v>
      </c>
      <c r="B21" s="139" t="s">
        <v>323</v>
      </c>
      <c r="C21" s="100" t="s">
        <v>336</v>
      </c>
      <c r="D21" s="91"/>
      <c r="E21" s="91">
        <v>0</v>
      </c>
      <c r="F21" s="91"/>
      <c r="G21" s="91"/>
      <c r="H21" s="91"/>
      <c r="I21" s="91"/>
      <c r="J21" s="91">
        <v>0</v>
      </c>
      <c r="K21" s="91"/>
      <c r="L21" s="91">
        <v>0</v>
      </c>
      <c r="M21" s="91"/>
      <c r="N21" s="91"/>
      <c r="O21" s="91"/>
      <c r="P21" s="91"/>
      <c r="Q21" s="91">
        <v>0</v>
      </c>
      <c r="R21" s="91"/>
      <c r="S21" s="91">
        <f t="shared" si="2"/>
        <v>0</v>
      </c>
      <c r="T21" s="91"/>
      <c r="U21" s="91"/>
      <c r="V21" s="91"/>
      <c r="W21" s="91"/>
      <c r="X21" s="91">
        <f t="shared" si="3"/>
        <v>0</v>
      </c>
      <c r="Y21" s="91"/>
      <c r="Z21" s="91">
        <v>0</v>
      </c>
      <c r="AA21" s="91"/>
      <c r="AB21" s="91"/>
      <c r="AC21" s="91"/>
      <c r="AD21" s="91"/>
      <c r="AE21" s="91">
        <v>0</v>
      </c>
      <c r="AF21" s="91"/>
      <c r="AG21" s="91">
        <f>'2'!N18</f>
        <v>0</v>
      </c>
      <c r="AH21" s="91">
        <f>'4'!G22</f>
        <v>0</v>
      </c>
      <c r="AI21" s="91"/>
      <c r="AJ21" s="91">
        <f>'4'!I22</f>
        <v>0</v>
      </c>
      <c r="AK21" s="91"/>
      <c r="AL21" s="102">
        <f>'4'!K22</f>
        <v>0</v>
      </c>
      <c r="AM21" s="155"/>
    </row>
    <row r="22" spans="1:39" s="19" customFormat="1" ht="60" customHeight="1" x14ac:dyDescent="0.25">
      <c r="A22" s="170" t="s">
        <v>255</v>
      </c>
      <c r="B22" s="85" t="s">
        <v>324</v>
      </c>
      <c r="C22" s="171" t="s">
        <v>338</v>
      </c>
      <c r="D22" s="304"/>
      <c r="E22" s="305">
        <f>E23+E25</f>
        <v>0</v>
      </c>
      <c r="F22" s="305">
        <f t="shared" ref="F22:AL22" si="4">F23+F25</f>
        <v>0</v>
      </c>
      <c r="G22" s="305">
        <f t="shared" si="4"/>
        <v>0</v>
      </c>
      <c r="H22" s="305">
        <f t="shared" si="4"/>
        <v>0</v>
      </c>
      <c r="I22" s="305">
        <f t="shared" si="4"/>
        <v>0</v>
      </c>
      <c r="J22" s="305">
        <f t="shared" si="4"/>
        <v>0</v>
      </c>
      <c r="K22" s="305"/>
      <c r="L22" s="305">
        <f t="shared" si="4"/>
        <v>0</v>
      </c>
      <c r="M22" s="305">
        <f t="shared" si="4"/>
        <v>0</v>
      </c>
      <c r="N22" s="305">
        <f t="shared" si="4"/>
        <v>0</v>
      </c>
      <c r="O22" s="305">
        <f t="shared" si="4"/>
        <v>0</v>
      </c>
      <c r="P22" s="305">
        <f t="shared" si="4"/>
        <v>0</v>
      </c>
      <c r="Q22" s="305">
        <f t="shared" si="4"/>
        <v>0</v>
      </c>
      <c r="R22" s="305"/>
      <c r="S22" s="305">
        <f>S23+S25</f>
        <v>0</v>
      </c>
      <c r="T22" s="305">
        <f t="shared" si="4"/>
        <v>0</v>
      </c>
      <c r="U22" s="305">
        <f t="shared" si="4"/>
        <v>0</v>
      </c>
      <c r="V22" s="305">
        <f t="shared" si="4"/>
        <v>0</v>
      </c>
      <c r="W22" s="305">
        <f t="shared" si="4"/>
        <v>0</v>
      </c>
      <c r="X22" s="305">
        <f t="shared" si="4"/>
        <v>0</v>
      </c>
      <c r="Y22" s="305"/>
      <c r="Z22" s="305">
        <f t="shared" si="4"/>
        <v>0</v>
      </c>
      <c r="AA22" s="305">
        <f t="shared" si="4"/>
        <v>0</v>
      </c>
      <c r="AB22" s="305">
        <f t="shared" si="4"/>
        <v>0</v>
      </c>
      <c r="AC22" s="305">
        <f t="shared" si="4"/>
        <v>0</v>
      </c>
      <c r="AD22" s="305">
        <f t="shared" si="4"/>
        <v>0</v>
      </c>
      <c r="AE22" s="305">
        <f t="shared" si="4"/>
        <v>0</v>
      </c>
      <c r="AF22" s="305"/>
      <c r="AG22" s="305">
        <f t="shared" si="4"/>
        <v>1.9695149999999999</v>
      </c>
      <c r="AH22" s="305">
        <f t="shared" si="4"/>
        <v>0</v>
      </c>
      <c r="AI22" s="305">
        <f t="shared" si="4"/>
        <v>0</v>
      </c>
      <c r="AJ22" s="305">
        <f t="shared" si="4"/>
        <v>0</v>
      </c>
      <c r="AK22" s="305">
        <f t="shared" si="4"/>
        <v>0</v>
      </c>
      <c r="AL22" s="308">
        <f t="shared" si="4"/>
        <v>0</v>
      </c>
      <c r="AM22" s="155"/>
    </row>
    <row r="23" spans="1:39" s="19" customFormat="1" ht="48.75" customHeight="1" x14ac:dyDescent="0.25">
      <c r="A23" s="256" t="s">
        <v>140</v>
      </c>
      <c r="B23" s="268" t="s">
        <v>325</v>
      </c>
      <c r="C23" s="100"/>
      <c r="D23" s="91"/>
      <c r="E23" s="306">
        <f>E24</f>
        <v>0</v>
      </c>
      <c r="F23" s="306">
        <f t="shared" ref="F23:AL23" si="5">F24</f>
        <v>0</v>
      </c>
      <c r="G23" s="306">
        <f t="shared" si="5"/>
        <v>0</v>
      </c>
      <c r="H23" s="306">
        <f t="shared" si="5"/>
        <v>0</v>
      </c>
      <c r="I23" s="306">
        <f t="shared" si="5"/>
        <v>0</v>
      </c>
      <c r="J23" s="306">
        <f t="shared" si="5"/>
        <v>0</v>
      </c>
      <c r="K23" s="306"/>
      <c r="L23" s="306">
        <f t="shared" si="5"/>
        <v>0</v>
      </c>
      <c r="M23" s="306">
        <f t="shared" si="5"/>
        <v>0</v>
      </c>
      <c r="N23" s="306">
        <f t="shared" si="5"/>
        <v>0</v>
      </c>
      <c r="O23" s="306">
        <f t="shared" si="5"/>
        <v>0</v>
      </c>
      <c r="P23" s="306">
        <f t="shared" si="5"/>
        <v>0</v>
      </c>
      <c r="Q23" s="306">
        <f t="shared" si="5"/>
        <v>0</v>
      </c>
      <c r="R23" s="306"/>
      <c r="S23" s="306">
        <f t="shared" si="5"/>
        <v>0</v>
      </c>
      <c r="T23" s="306">
        <f t="shared" si="5"/>
        <v>0</v>
      </c>
      <c r="U23" s="306">
        <f t="shared" si="5"/>
        <v>0</v>
      </c>
      <c r="V23" s="306">
        <f t="shared" si="5"/>
        <v>0</v>
      </c>
      <c r="W23" s="306">
        <f t="shared" si="5"/>
        <v>0</v>
      </c>
      <c r="X23" s="306">
        <f t="shared" si="5"/>
        <v>0</v>
      </c>
      <c r="Y23" s="306"/>
      <c r="Z23" s="306">
        <f t="shared" si="5"/>
        <v>0</v>
      </c>
      <c r="AA23" s="306">
        <f t="shared" si="5"/>
        <v>0</v>
      </c>
      <c r="AB23" s="306">
        <f t="shared" si="5"/>
        <v>0</v>
      </c>
      <c r="AC23" s="306">
        <f t="shared" si="5"/>
        <v>0</v>
      </c>
      <c r="AD23" s="306">
        <f t="shared" si="5"/>
        <v>0</v>
      </c>
      <c r="AE23" s="306">
        <f t="shared" si="5"/>
        <v>0</v>
      </c>
      <c r="AF23" s="306"/>
      <c r="AG23" s="306">
        <f t="shared" si="5"/>
        <v>0.42409400000000008</v>
      </c>
      <c r="AH23" s="306">
        <f t="shared" si="5"/>
        <v>0</v>
      </c>
      <c r="AI23" s="306">
        <f t="shared" si="5"/>
        <v>0</v>
      </c>
      <c r="AJ23" s="306">
        <f t="shared" si="5"/>
        <v>0</v>
      </c>
      <c r="AK23" s="306">
        <f t="shared" si="5"/>
        <v>0</v>
      </c>
      <c r="AL23" s="307">
        <f t="shared" si="5"/>
        <v>0</v>
      </c>
      <c r="AM23" s="155"/>
    </row>
    <row r="24" spans="1:39" s="19" customFormat="1" ht="45.75" customHeight="1" x14ac:dyDescent="0.25">
      <c r="A24" s="256" t="s">
        <v>285</v>
      </c>
      <c r="B24" s="139" t="s">
        <v>352</v>
      </c>
      <c r="C24" s="100"/>
      <c r="D24" s="91"/>
      <c r="E24" s="91">
        <v>0</v>
      </c>
      <c r="F24" s="91"/>
      <c r="G24" s="91"/>
      <c r="H24" s="91">
        <v>0</v>
      </c>
      <c r="I24" s="91"/>
      <c r="J24" s="91">
        <v>0</v>
      </c>
      <c r="K24" s="91"/>
      <c r="L24" s="91">
        <v>0</v>
      </c>
      <c r="M24" s="91"/>
      <c r="N24" s="91"/>
      <c r="O24" s="91">
        <v>0</v>
      </c>
      <c r="P24" s="91"/>
      <c r="Q24" s="91">
        <v>0</v>
      </c>
      <c r="R24" s="91"/>
      <c r="S24" s="91">
        <v>0</v>
      </c>
      <c r="T24" s="91"/>
      <c r="U24" s="91"/>
      <c r="V24" s="91">
        <v>0</v>
      </c>
      <c r="W24" s="91"/>
      <c r="X24" s="91">
        <v>0</v>
      </c>
      <c r="Y24" s="91"/>
      <c r="Z24" s="91">
        <v>0</v>
      </c>
      <c r="AA24" s="91"/>
      <c r="AB24" s="91"/>
      <c r="AC24" s="91">
        <v>0</v>
      </c>
      <c r="AD24" s="91"/>
      <c r="AE24" s="91">
        <v>0</v>
      </c>
      <c r="AF24" s="91"/>
      <c r="AG24" s="91">
        <f>'2'!N21</f>
        <v>0.42409400000000008</v>
      </c>
      <c r="AH24" s="91">
        <f>'4'!G25</f>
        <v>0</v>
      </c>
      <c r="AI24" s="91"/>
      <c r="AJ24" s="91">
        <f>'4'!I25</f>
        <v>0</v>
      </c>
      <c r="AK24" s="91"/>
      <c r="AL24" s="102">
        <f>'4'!K25</f>
        <v>0</v>
      </c>
      <c r="AM24" s="155"/>
    </row>
    <row r="25" spans="1:39" s="19" customFormat="1" ht="36.75" customHeight="1" x14ac:dyDescent="0.25">
      <c r="A25" s="256" t="s">
        <v>141</v>
      </c>
      <c r="B25" s="268" t="s">
        <v>326</v>
      </c>
      <c r="C25" s="100"/>
      <c r="D25" s="91"/>
      <c r="E25" s="306">
        <f>E26+E27+E28</f>
        <v>0</v>
      </c>
      <c r="F25" s="306">
        <f t="shared" ref="F25:AL25" si="6">F26+F27+F28</f>
        <v>0</v>
      </c>
      <c r="G25" s="306">
        <f t="shared" si="6"/>
        <v>0</v>
      </c>
      <c r="H25" s="306">
        <f t="shared" si="6"/>
        <v>0</v>
      </c>
      <c r="I25" s="306">
        <f t="shared" si="6"/>
        <v>0</v>
      </c>
      <c r="J25" s="306">
        <f t="shared" si="6"/>
        <v>0</v>
      </c>
      <c r="K25" s="306"/>
      <c r="L25" s="306">
        <f t="shared" si="6"/>
        <v>0</v>
      </c>
      <c r="M25" s="306">
        <f t="shared" si="6"/>
        <v>0</v>
      </c>
      <c r="N25" s="306">
        <f t="shared" si="6"/>
        <v>0</v>
      </c>
      <c r="O25" s="306">
        <f t="shared" si="6"/>
        <v>0</v>
      </c>
      <c r="P25" s="306">
        <f t="shared" si="6"/>
        <v>0</v>
      </c>
      <c r="Q25" s="306">
        <f t="shared" si="6"/>
        <v>0</v>
      </c>
      <c r="R25" s="306"/>
      <c r="S25" s="306">
        <f t="shared" si="6"/>
        <v>0</v>
      </c>
      <c r="T25" s="306">
        <f t="shared" si="6"/>
        <v>0</v>
      </c>
      <c r="U25" s="306">
        <f t="shared" si="6"/>
        <v>0</v>
      </c>
      <c r="V25" s="306">
        <f t="shared" si="6"/>
        <v>0</v>
      </c>
      <c r="W25" s="306">
        <f t="shared" si="6"/>
        <v>0</v>
      </c>
      <c r="X25" s="306">
        <f t="shared" si="6"/>
        <v>0</v>
      </c>
      <c r="Y25" s="306"/>
      <c r="Z25" s="306">
        <f t="shared" si="6"/>
        <v>0</v>
      </c>
      <c r="AA25" s="306">
        <f t="shared" si="6"/>
        <v>0</v>
      </c>
      <c r="AB25" s="306">
        <f t="shared" si="6"/>
        <v>0</v>
      </c>
      <c r="AC25" s="306">
        <f t="shared" si="6"/>
        <v>0</v>
      </c>
      <c r="AD25" s="306">
        <f t="shared" si="6"/>
        <v>0</v>
      </c>
      <c r="AE25" s="306">
        <f t="shared" si="6"/>
        <v>0</v>
      </c>
      <c r="AF25" s="306"/>
      <c r="AG25" s="306">
        <f t="shared" si="6"/>
        <v>1.5454209999999999</v>
      </c>
      <c r="AH25" s="306">
        <f t="shared" si="6"/>
        <v>0</v>
      </c>
      <c r="AI25" s="306">
        <f t="shared" si="6"/>
        <v>0</v>
      </c>
      <c r="AJ25" s="306">
        <f t="shared" si="6"/>
        <v>0</v>
      </c>
      <c r="AK25" s="306">
        <f t="shared" si="6"/>
        <v>0</v>
      </c>
      <c r="AL25" s="307">
        <f t="shared" si="6"/>
        <v>0</v>
      </c>
      <c r="AM25" s="155"/>
    </row>
    <row r="26" spans="1:39" s="19" customFormat="1" ht="49.5" customHeight="1" x14ac:dyDescent="0.25">
      <c r="A26" s="256" t="s">
        <v>331</v>
      </c>
      <c r="B26" s="139" t="s">
        <v>327</v>
      </c>
      <c r="C26" s="100"/>
      <c r="D26" s="91"/>
      <c r="E26" s="91">
        <v>0</v>
      </c>
      <c r="F26" s="91">
        <v>0</v>
      </c>
      <c r="G26" s="91"/>
      <c r="H26" s="91"/>
      <c r="I26" s="91"/>
      <c r="J26" s="91">
        <v>0</v>
      </c>
      <c r="K26" s="91"/>
      <c r="L26" s="91">
        <v>0</v>
      </c>
      <c r="M26" s="91">
        <v>0</v>
      </c>
      <c r="N26" s="91"/>
      <c r="O26" s="91"/>
      <c r="P26" s="91"/>
      <c r="Q26" s="91">
        <v>0</v>
      </c>
      <c r="R26" s="91"/>
      <c r="S26" s="91">
        <v>0</v>
      </c>
      <c r="T26" s="91">
        <v>0</v>
      </c>
      <c r="U26" s="91"/>
      <c r="V26" s="91"/>
      <c r="W26" s="91"/>
      <c r="X26" s="91">
        <v>0</v>
      </c>
      <c r="Y26" s="91"/>
      <c r="Z26" s="91">
        <v>0</v>
      </c>
      <c r="AA26" s="91">
        <v>0</v>
      </c>
      <c r="AB26" s="91"/>
      <c r="AC26" s="91"/>
      <c r="AD26" s="91"/>
      <c r="AE26" s="91">
        <v>0</v>
      </c>
      <c r="AF26" s="91"/>
      <c r="AG26" s="91">
        <f>'2'!N23</f>
        <v>1.092249</v>
      </c>
      <c r="AH26" s="91">
        <f>'4'!G27</f>
        <v>0</v>
      </c>
      <c r="AI26" s="91"/>
      <c r="AJ26" s="91">
        <f>'4'!I27</f>
        <v>0</v>
      </c>
      <c r="AK26" s="91"/>
      <c r="AL26" s="102">
        <f>'4'!K27</f>
        <v>0</v>
      </c>
      <c r="AM26" s="155"/>
    </row>
    <row r="27" spans="1:39" s="19" customFormat="1" ht="51" customHeight="1" x14ac:dyDescent="0.25">
      <c r="A27" s="256" t="s">
        <v>332</v>
      </c>
      <c r="B27" s="139" t="s">
        <v>328</v>
      </c>
      <c r="C27" s="100"/>
      <c r="D27" s="304"/>
      <c r="E27" s="91">
        <v>0</v>
      </c>
      <c r="F27" s="91">
        <v>0</v>
      </c>
      <c r="G27" s="91"/>
      <c r="H27" s="91"/>
      <c r="I27" s="91"/>
      <c r="J27" s="91">
        <v>0</v>
      </c>
      <c r="K27" s="91"/>
      <c r="L27" s="91">
        <v>0</v>
      </c>
      <c r="M27" s="91">
        <v>0</v>
      </c>
      <c r="N27" s="91"/>
      <c r="O27" s="91"/>
      <c r="P27" s="91"/>
      <c r="Q27" s="91">
        <v>0</v>
      </c>
      <c r="R27" s="91"/>
      <c r="S27" s="91">
        <v>0</v>
      </c>
      <c r="T27" s="91">
        <v>0</v>
      </c>
      <c r="U27" s="91"/>
      <c r="V27" s="91"/>
      <c r="W27" s="91"/>
      <c r="X27" s="91">
        <v>0</v>
      </c>
      <c r="Y27" s="91"/>
      <c r="Z27" s="91">
        <v>0</v>
      </c>
      <c r="AA27" s="91">
        <v>0</v>
      </c>
      <c r="AB27" s="91"/>
      <c r="AC27" s="91"/>
      <c r="AD27" s="91"/>
      <c r="AE27" s="91">
        <v>0</v>
      </c>
      <c r="AF27" s="304"/>
      <c r="AG27" s="91">
        <f>'2'!N24</f>
        <v>0.22658600000000001</v>
      </c>
      <c r="AH27" s="91">
        <f>'4'!G28</f>
        <v>0</v>
      </c>
      <c r="AI27" s="91"/>
      <c r="AJ27" s="91">
        <f>'4'!I28</f>
        <v>0</v>
      </c>
      <c r="AK27" s="91"/>
      <c r="AL27" s="102">
        <f>'4'!K28</f>
        <v>0</v>
      </c>
      <c r="AM27" s="155"/>
    </row>
    <row r="28" spans="1:39" s="19" customFormat="1" ht="51" customHeight="1" thickBot="1" x14ac:dyDescent="0.3">
      <c r="A28" s="248" t="s">
        <v>333</v>
      </c>
      <c r="B28" s="195" t="s">
        <v>329</v>
      </c>
      <c r="C28" s="243"/>
      <c r="D28" s="249"/>
      <c r="E28" s="311">
        <v>0</v>
      </c>
      <c r="F28" s="311">
        <v>0</v>
      </c>
      <c r="G28" s="311"/>
      <c r="H28" s="311"/>
      <c r="I28" s="311"/>
      <c r="J28" s="311">
        <v>0</v>
      </c>
      <c r="K28" s="311"/>
      <c r="L28" s="311">
        <v>0</v>
      </c>
      <c r="M28" s="311">
        <v>0</v>
      </c>
      <c r="N28" s="311"/>
      <c r="O28" s="311"/>
      <c r="P28" s="311"/>
      <c r="Q28" s="311">
        <v>0</v>
      </c>
      <c r="R28" s="311"/>
      <c r="S28" s="311">
        <v>0</v>
      </c>
      <c r="T28" s="311">
        <v>0</v>
      </c>
      <c r="U28" s="311"/>
      <c r="V28" s="311"/>
      <c r="W28" s="311"/>
      <c r="X28" s="311">
        <v>0</v>
      </c>
      <c r="Y28" s="311"/>
      <c r="Z28" s="311">
        <v>0</v>
      </c>
      <c r="AA28" s="311">
        <v>0</v>
      </c>
      <c r="AB28" s="311"/>
      <c r="AC28" s="311"/>
      <c r="AD28" s="311"/>
      <c r="AE28" s="311">
        <v>0</v>
      </c>
      <c r="AF28" s="249"/>
      <c r="AG28" s="311">
        <f>'2'!N25</f>
        <v>0.22658600000000001</v>
      </c>
      <c r="AH28" s="311">
        <f>'4'!G29</f>
        <v>0</v>
      </c>
      <c r="AI28" s="311"/>
      <c r="AJ28" s="311">
        <f>'4'!I29</f>
        <v>0</v>
      </c>
      <c r="AK28" s="311"/>
      <c r="AL28" s="312">
        <f>'4'!K29</f>
        <v>0</v>
      </c>
      <c r="AM28" s="155"/>
    </row>
    <row r="30" spans="1:39" customFormat="1" x14ac:dyDescent="0.25">
      <c r="A30" s="92"/>
      <c r="B30" s="93" t="s">
        <v>361</v>
      </c>
      <c r="C30" s="93"/>
      <c r="D30" s="93"/>
      <c r="E30" s="93"/>
      <c r="F30" s="93" t="s">
        <v>362</v>
      </c>
      <c r="G30" s="93" t="s">
        <v>362</v>
      </c>
      <c r="H30" s="92"/>
      <c r="I30" s="94"/>
      <c r="J30" s="94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</row>
    <row r="31" spans="1:39" ht="25.5" customHeight="1" x14ac:dyDescent="0.25">
      <c r="A31" s="93"/>
      <c r="B31" s="93"/>
      <c r="C31" s="93"/>
      <c r="D31" s="93"/>
      <c r="E31" s="93"/>
      <c r="F31" s="93"/>
    </row>
    <row r="32" spans="1:39" x14ac:dyDescent="0.25">
      <c r="A32" s="93"/>
      <c r="B32" s="93"/>
      <c r="C32" s="93"/>
      <c r="D32" s="93"/>
      <c r="E32" s="93"/>
      <c r="F32" s="93"/>
    </row>
    <row r="33" spans="1:36" x14ac:dyDescent="0.25">
      <c r="A33" s="93"/>
      <c r="B33" s="93"/>
      <c r="C33" s="93"/>
      <c r="D33" s="93"/>
      <c r="E33" s="93"/>
      <c r="F33" s="93"/>
    </row>
    <row r="34" spans="1:36" x14ac:dyDescent="0.25">
      <c r="A34" s="333" t="s">
        <v>357</v>
      </c>
      <c r="B34" s="333"/>
      <c r="C34" s="333"/>
      <c r="D34" s="333"/>
      <c r="E34" s="92"/>
      <c r="F34" s="92"/>
    </row>
    <row r="35" spans="1:36" x14ac:dyDescent="0.25">
      <c r="AJ35" s="14" t="s">
        <v>32</v>
      </c>
    </row>
  </sheetData>
  <sheetProtection password="C411" sheet="1" formatCells="0" formatColumns="0" formatRows="0" insertColumns="0" insertRows="0" insertHyperlinks="0" deleteColumns="0" deleteRows="0" sort="0" autoFilter="0" pivotTables="0"/>
  <mergeCells count="21">
    <mergeCell ref="A34:D34"/>
    <mergeCell ref="A4:AL4"/>
    <mergeCell ref="A7:AL7"/>
    <mergeCell ref="A9:AL9"/>
    <mergeCell ref="A10:A13"/>
    <mergeCell ref="B10:B13"/>
    <mergeCell ref="C10:C13"/>
    <mergeCell ref="E12:J12"/>
    <mergeCell ref="L12:Q12"/>
    <mergeCell ref="D10:AL10"/>
    <mergeCell ref="S12:X12"/>
    <mergeCell ref="Z12:AE12"/>
    <mergeCell ref="AG6:AL6"/>
    <mergeCell ref="A8:AE8"/>
    <mergeCell ref="AG12:AL12"/>
    <mergeCell ref="D11:J11"/>
    <mergeCell ref="K11:Q11"/>
    <mergeCell ref="A5:AL5"/>
    <mergeCell ref="R11:X11"/>
    <mergeCell ref="Y11:AE11"/>
    <mergeCell ref="AF11:AL11"/>
  </mergeCells>
  <pageMargins left="0.70866141732283472" right="0.70866141732283472" top="0.74803149606299213" bottom="0.74803149606299213" header="0.31496062992125984" footer="0.31496062992125984"/>
  <pageSetup paperSize="8" scale="62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26</vt:i4>
      </vt:variant>
    </vt:vector>
  </HeadingPairs>
  <TitlesOfParts>
    <vt:vector size="42" baseType="lpstr">
      <vt:lpstr>1</vt:lpstr>
      <vt:lpstr>2</vt:lpstr>
      <vt:lpstr>3</vt:lpstr>
      <vt:lpstr>3.1</vt:lpstr>
      <vt:lpstr>3.2</vt:lpstr>
      <vt:lpstr>3.3</vt:lpstr>
      <vt:lpstr>3.4</vt:lpstr>
      <vt:lpstr>4</vt:lpstr>
      <vt:lpstr>5</vt:lpstr>
      <vt:lpstr>5 (1)</vt:lpstr>
      <vt:lpstr>5 (2)</vt:lpstr>
      <vt:lpstr>5 (3)</vt:lpstr>
      <vt:lpstr>5 (4)</vt:lpstr>
      <vt:lpstr>6</vt:lpstr>
      <vt:lpstr>7</vt:lpstr>
      <vt:lpstr>8</vt:lpstr>
      <vt:lpstr>'3'!Заголовки_для_печати</vt:lpstr>
      <vt:lpstr>'3.1'!Заголовки_для_печати</vt:lpstr>
      <vt:lpstr>'3.2'!Заголовки_для_печати</vt:lpstr>
      <vt:lpstr>'3.3'!Заголовки_для_печати</vt:lpstr>
      <vt:lpstr>'3.4'!Заголовки_для_печати</vt:lpstr>
      <vt:lpstr>'5'!Заголовки_для_печати</vt:lpstr>
      <vt:lpstr>'5 (1)'!Заголовки_для_печати</vt:lpstr>
      <vt:lpstr>'5 (2)'!Заголовки_для_печати</vt:lpstr>
      <vt:lpstr>'5 (3)'!Заголовки_для_печати</vt:lpstr>
      <vt:lpstr>'5 (4)'!Заголовки_для_печати</vt:lpstr>
      <vt:lpstr>'6'!Заголовки_для_печати</vt:lpstr>
      <vt:lpstr>'1'!Область_печати</vt:lpstr>
      <vt:lpstr>'2'!Область_печати</vt:lpstr>
      <vt:lpstr>'3.1'!Область_печати</vt:lpstr>
      <vt:lpstr>'3.2'!Область_печати</vt:lpstr>
      <vt:lpstr>'3.3'!Область_печати</vt:lpstr>
      <vt:lpstr>'3.4'!Область_печати</vt:lpstr>
      <vt:lpstr>'4'!Область_печати</vt:lpstr>
      <vt:lpstr>'5'!Область_печати</vt:lpstr>
      <vt:lpstr>'5 (1)'!Область_печати</vt:lpstr>
      <vt:lpstr>'5 (2)'!Область_печати</vt:lpstr>
      <vt:lpstr>'5 (3)'!Область_печати</vt:lpstr>
      <vt:lpstr>'5 (4)'!Область_печати</vt:lpstr>
      <vt:lpstr>'6'!Область_печати</vt:lpstr>
      <vt:lpstr>'7'!Область_печати</vt:lpstr>
      <vt:lpstr>'8'!Область_печати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PO-N2</cp:lastModifiedBy>
  <cp:lastPrinted>2024-02-28T23:54:19Z</cp:lastPrinted>
  <dcterms:created xsi:type="dcterms:W3CDTF">2009-07-27T10:10:26Z</dcterms:created>
  <dcterms:modified xsi:type="dcterms:W3CDTF">2024-02-29T03:50:06Z</dcterms:modified>
</cp:coreProperties>
</file>